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corp.ssi.govt.nz\usersj\jmcle021\Documents\for website\"/>
    </mc:Choice>
  </mc:AlternateContent>
  <xr:revisionPtr revIDLastSave="0" documentId="8_{85AD5E88-9C22-4350-B17B-DF5BC749DC6B}" xr6:coauthVersionLast="47" xr6:coauthVersionMax="47" xr10:uidLastSave="{00000000-0000-0000-0000-000000000000}"/>
  <bookViews>
    <workbookView xWindow="-120" yWindow="-120" windowWidth="29040" windowHeight="15840" firstSheet="1" activeTab="2"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benefits'!$A$1:$F$36</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Travel!$A$1:$E$98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4" l="1"/>
  <c r="C25" i="3"/>
  <c r="C25" i="2"/>
  <c r="C66" i="1"/>
  <c r="C87" i="1"/>
  <c r="C19" i="1"/>
  <c r="E60" i="13" l="1"/>
  <c r="C60" i="13"/>
  <c r="C27" i="4"/>
  <c r="C26" i="4"/>
  <c r="B60" i="13" l="1"/>
  <c r="B59" i="13"/>
  <c r="D59" i="13"/>
  <c r="B58" i="13"/>
  <c r="D58" i="13"/>
  <c r="D57" i="13"/>
  <c r="B57" i="13"/>
  <c r="D56" i="13"/>
  <c r="B56" i="13"/>
  <c r="D55" i="13"/>
  <c r="B55" i="13"/>
  <c r="B2" i="4"/>
  <c r="B3" i="4"/>
  <c r="B2" i="3"/>
  <c r="B3" i="3"/>
  <c r="B2" i="2"/>
  <c r="B3" i="2"/>
  <c r="B2" i="1"/>
  <c r="B3" i="1"/>
  <c r="F58" i="13" l="1"/>
  <c r="D25" i="2" s="1"/>
  <c r="F60" i="13"/>
  <c r="F59" i="13"/>
  <c r="D25" i="3" s="1"/>
  <c r="F57" i="13"/>
  <c r="D87" i="1" s="1"/>
  <c r="F56" i="13"/>
  <c r="D66" i="1" s="1"/>
  <c r="F55" i="13"/>
  <c r="D19" i="1" s="1"/>
  <c r="C13" i="13"/>
  <c r="C12" i="13"/>
  <c r="C11" i="13"/>
  <c r="E25" i="4" l="1"/>
  <c r="C16" i="13"/>
  <c r="C17" i="13"/>
  <c r="B5" i="4" l="1"/>
  <c r="B4" i="4"/>
  <c r="B5" i="3"/>
  <c r="B4" i="3"/>
  <c r="B5" i="2"/>
  <c r="B4" i="2"/>
  <c r="B5" i="1"/>
  <c r="B4" i="1"/>
  <c r="C15" i="13" l="1"/>
  <c r="F12" i="13" l="1"/>
  <c r="C25" i="4"/>
  <c r="F11" i="13" s="1"/>
  <c r="F13" i="13" l="1"/>
  <c r="B87" i="1"/>
  <c r="B17" i="13" s="1"/>
  <c r="B66" i="1"/>
  <c r="B16" i="13" s="1"/>
  <c r="B19" i="1"/>
  <c r="B15" i="13" s="1"/>
  <c r="B25" i="3" l="1"/>
  <c r="B13" i="13" s="1"/>
  <c r="B25" i="2"/>
  <c r="B12" i="13" s="1"/>
  <c r="B11" i="13" l="1"/>
  <c r="B8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22"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69"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<sst xmlns="http://schemas.openxmlformats.org/spreadsheetml/2006/main" count="343" uniqueCount="200">
  <si>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</si>
  <si>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</si>
  <si>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</si>
  <si>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</si>
  <si>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</si>
  <si>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</si>
  <si>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</si>
  <si>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</si>
  <si>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</si>
  <si>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</si>
  <si>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</si>
  <si>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</si>
  <si>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</si>
  <si>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</si>
  <si>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</si>
  <si>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</si>
  <si>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</si>
  <si>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</si>
  <si>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</si>
  <si>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</si>
  <si>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</si>
  <si>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</si>
  <si>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</si>
  <si>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</si>
  <si>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</si>
  <si>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</si>
  <si>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</si>
  <si>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</si>
  <si>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</si>
  <si>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</si>
  <si>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</si>
  <si>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</si>
  <si>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</si>
  <si>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</si>
  <si>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</si>
  <si>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</si>
  <si>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</si>
  <si>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</si>
  <si>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</si>
  <si>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</si>
  <si>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</si>
  <si>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</si>
  <si>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</si>
  <si>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</si>
  <si>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</si>
  <si>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</si>
  <si>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</si>
  <si>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</si>
  <si>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</si>
  <si>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</si>
  <si>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</si>
  <si>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</si>
  <si>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</si>
  <si>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 xml:space="preserve">Whaikaha - Ministry of Disabled People </t>
  </si>
  <si>
    <t>Secretary or Chief Executive**</t>
  </si>
  <si>
    <t>Paula Tesoriero</t>
  </si>
  <si>
    <t>Disclosure period start***</t>
  </si>
  <si>
    <t>Disclosure period end***</t>
  </si>
  <si>
    <t>Agency totals check</t>
  </si>
  <si>
    <t>Data and totals checked on all sheets</t>
  </si>
  <si>
    <t>Secretary or Chief Executive approval****</t>
  </si>
  <si>
    <t>This disclosure has been approved by the Departmental Secretary or Chief Executive</t>
  </si>
  <si>
    <t>Other sign-off****</t>
  </si>
  <si>
    <t>Approved by DCE Performance and Governance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</si>
  <si>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</si>
  <si>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</si>
  <si>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</si>
  <si>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</si>
  <si>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</si>
  <si>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</si>
  <si>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</si>
  <si>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</si>
  <si>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</si>
  <si>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</si>
  <si>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</si>
  <si>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</si>
  <si>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</si>
  <si>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</si>
  <si>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</si>
  <si>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</si>
  <si>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</si>
  <si>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</si>
  <si>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</si>
  <si>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</si>
  <si>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</si>
  <si>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</si>
  <si>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</si>
  <si>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</si>
  <si>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</si>
  <si>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</si>
  <si>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Not yet indicated</t>
  </si>
  <si>
    <t>GST inclusion inconsistent</t>
  </si>
  <si>
    <t>This disclosure has not yet been approved by the Departmental Secretary or Chief Executive</t>
  </si>
  <si>
    <t>Type here who else has approved this disclosure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</si>
  <si>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</si>
  <si>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</si>
  <si>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</si>
  <si>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</si>
  <si>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</si>
  <si>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</si>
  <si>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</si>
  <si>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</si>
  <si>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</si>
  <si>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</si>
  <si>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</si>
  <si>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</si>
  <si>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</si>
  <si>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</si>
  <si>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</si>
  <si>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</si>
  <si>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</si>
  <si>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</si>
  <si>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</si>
  <si>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</si>
  <si>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</si>
  <si>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</si>
  <si>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</si>
  <si>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</si>
  <si>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</si>
  <si>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</si>
  <si>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</si>
  <si>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</si>
  <si>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</si>
  <si>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</si>
  <si>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</si>
  <si>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</si>
  <si>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</si>
  <si>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Airfare</t>
  </si>
  <si>
    <t>Wellington</t>
  </si>
  <si>
    <t>.</t>
  </si>
  <si>
    <t>AKL</t>
  </si>
  <si>
    <t>JFK</t>
  </si>
  <si>
    <t>Hotel</t>
  </si>
  <si>
    <t>New York</t>
  </si>
  <si>
    <t>NYC</t>
  </si>
  <si>
    <t>Orbit Travel fees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</si>
  <si>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</si>
  <si>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</si>
  <si>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</si>
  <si>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Transition Expo and engagement visits</t>
  </si>
  <si>
    <t>Orbit fee</t>
  </si>
  <si>
    <t>International Initiative for Disability Leadership and IIMHL</t>
  </si>
  <si>
    <t>Engagement visits</t>
  </si>
  <si>
    <t>Meeting with Enabling Good Lives Waikato</t>
  </si>
  <si>
    <t>Christchurch</t>
  </si>
  <si>
    <t>International Day of Disabled Persons - engagement visits</t>
  </si>
  <si>
    <t>Blind Low Vision NZ Guide Dog  Mobility Training Centre visit</t>
  </si>
  <si>
    <t>Auckland</t>
  </si>
  <si>
    <t>Halberg Games - PT Opening</t>
  </si>
  <si>
    <t>NZRDA Conference</t>
  </si>
  <si>
    <t>ISAPA Conference</t>
  </si>
  <si>
    <t>Dunedin</t>
  </si>
  <si>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</si>
  <si>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</si>
  <si>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</si>
  <si>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</si>
  <si>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</si>
  <si>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</si>
  <si>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</si>
  <si>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</si>
  <si>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</si>
  <si>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</si>
  <si>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</si>
  <si>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</si>
  <si>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</si>
  <si>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</si>
  <si>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</si>
  <si>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</si>
  <si>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</si>
  <si>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No information to disclose</t>
  </si>
  <si>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</si>
  <si>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</si>
  <si>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</si>
  <si>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</si>
  <si>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</si>
  <si>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</si>
  <si>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</si>
  <si>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</si>
  <si>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</si>
  <si>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</si>
  <si>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Coaching</t>
  </si>
  <si>
    <t>Coaching expenses</t>
  </si>
  <si>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</si>
  <si>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</si>
  <si>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</si>
  <si>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</si>
  <si>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</si>
  <si>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</si>
  <si>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</si>
  <si>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</si>
  <si>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</si>
  <si>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</si>
  <si>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</si>
  <si>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</si>
  <si>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</si>
  <si>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</si>
  <si>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</si>
  <si>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</si>
  <si>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</si>
  <si>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Attend and speak at the UN Convention on the Rights of Persons with Disabilities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</si>
</sst>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1">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167" fontId="15" fillId="10" borderId="3" xfId="0" applyNumberFormat="1" applyFont="1" applyFill="1" applyBorder="1" applyAlignment="1" applyProtection="1">
      <alignment horizontal="center" vertical="center"/>
      <protection locked="0"/>
    </xf>
    <xf numFmtId="167" fontId="15" fillId="10" borderId="3" xfId="0" applyNumberFormat="1" applyFont="1" applyFill="1" applyBorder="1" applyAlignment="1" applyProtection="1">
      <alignment horizontal="left" vertical="center"/>
      <protection locked="0"/>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2"/>
  <sheetViews>
    <sheetView topLeftCell="A36" zoomScaleNormal="100" workbookViewId="0">
      <selection activeCell="A45" sqref="A45"/>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5"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27"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26"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orientation="landscape" r:id="rId7"/>
  <headerFooter>
    <oddHeader>&amp;C&amp;"Calibri"&amp;10&amp;K000000 IN-CONFIDENCE&amp;1#_x000D_</oddHead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zoomScaleNormal="100" workbookViewId="0">
      <selection activeCell="B8" sqref="B8:F8"/>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3" t="s">
        <v>51</v>
      </c>
      <c r="B1" s="133"/>
      <c r="C1" s="133"/>
      <c r="D1" s="133"/>
      <c r="E1" s="133"/>
      <c r="F1" s="133"/>
      <c r="G1" s="17"/>
      <c r="H1" s="17"/>
      <c r="I1" s="17"/>
      <c r="J1" s="17"/>
      <c r="K1" s="17"/>
    </row>
    <row r="2" spans="1:11" ht="21" customHeight="1" x14ac:dyDescent="0.2">
      <c r="A2" s="3" t="s">
        <v>52</v>
      </c>
      <c r="B2" s="134" t="s">
        <v>53</v>
      </c>
      <c r="C2" s="134"/>
      <c r="D2" s="134"/>
      <c r="E2" s="134"/>
      <c r="F2" s="134"/>
      <c r="G2" s="17"/>
      <c r="H2" s="17"/>
      <c r="I2" s="17"/>
      <c r="J2" s="17"/>
      <c r="K2" s="17"/>
    </row>
    <row r="3" spans="1:11" ht="15.75" x14ac:dyDescent="0.2">
      <c r="A3" s="3" t="s">
        <v>54</v>
      </c>
      <c r="B3" s="134" t="s">
        <v>55</v>
      </c>
      <c r="C3" s="134"/>
      <c r="D3" s="134"/>
      <c r="E3" s="134"/>
      <c r="F3" s="134"/>
      <c r="G3" s="17"/>
      <c r="H3" s="17"/>
      <c r="I3" s="17"/>
      <c r="J3" s="17"/>
      <c r="K3" s="17"/>
    </row>
    <row r="4" spans="1:11" ht="21" customHeight="1" x14ac:dyDescent="0.2">
      <c r="A4" s="3" t="s">
        <v>56</v>
      </c>
      <c r="B4" s="135">
        <v>44743</v>
      </c>
      <c r="C4" s="135"/>
      <c r="D4" s="135"/>
      <c r="E4" s="135"/>
      <c r="F4" s="135"/>
      <c r="G4" s="17"/>
      <c r="H4" s="17"/>
      <c r="I4" s="17"/>
      <c r="J4" s="17"/>
      <c r="K4" s="17"/>
    </row>
    <row r="5" spans="1:11" ht="21" customHeight="1" x14ac:dyDescent="0.2">
      <c r="A5" s="3" t="s">
        <v>57</v>
      </c>
      <c r="B5" s="135">
        <v>45107</v>
      </c>
      <c r="C5" s="135"/>
      <c r="D5" s="135"/>
      <c r="E5" s="135"/>
      <c r="F5" s="135"/>
      <c r="G5" s="17"/>
      <c r="H5" s="17"/>
      <c r="I5" s="17"/>
      <c r="J5" s="17"/>
      <c r="K5" s="17"/>
    </row>
    <row r="6" spans="1:11" ht="21" customHeight="1" x14ac:dyDescent="0.2">
      <c r="A6" s="3" t="s">
        <v>58</v>
      </c>
      <c r="B6" s="132" t="s">
        <v>59</v>
      </c>
      <c r="C6" s="132"/>
      <c r="D6" s="132"/>
      <c r="E6" s="132"/>
      <c r="F6" s="132"/>
      <c r="G6" s="23"/>
      <c r="H6" s="17"/>
      <c r="I6" s="17"/>
      <c r="J6" s="17"/>
      <c r="K6" s="17"/>
    </row>
    <row r="7" spans="1:11" ht="31.5" x14ac:dyDescent="0.2">
      <c r="A7" s="3" t="s">
        <v>60</v>
      </c>
      <c r="B7" s="131" t="s">
        <v>61</v>
      </c>
      <c r="C7" s="131"/>
      <c r="D7" s="131"/>
      <c r="E7" s="131"/>
      <c r="F7" s="131"/>
      <c r="G7" s="23"/>
      <c r="H7" s="17"/>
      <c r="I7" s="17"/>
      <c r="J7" s="17"/>
      <c r="K7" s="17"/>
    </row>
    <row r="8" spans="1:11" ht="25.5" customHeight="1" x14ac:dyDescent="0.2">
      <c r="A8" s="3" t="s">
        <v>62</v>
      </c>
      <c r="B8" s="131" t="s">
        <v>63</v>
      </c>
      <c r="C8" s="131"/>
      <c r="D8" s="131"/>
      <c r="E8" s="131"/>
      <c r="F8" s="131"/>
      <c r="G8" s="23"/>
      <c r="H8" s="17"/>
      <c r="I8" s="17"/>
      <c r="J8" s="17"/>
      <c r="K8" s="17"/>
    </row>
    <row r="9" spans="1:11" ht="66.75" customHeight="1" x14ac:dyDescent="0.2">
      <c r="A9" s="130" t="s">
        <v>64</v>
      </c>
      <c r="B9" s="130"/>
      <c r="C9" s="130"/>
      <c r="D9" s="130"/>
      <c r="E9" s="130"/>
      <c r="F9" s="130"/>
      <c r="G9" s="23"/>
      <c r="H9" s="17"/>
      <c r="I9" s="17"/>
      <c r="J9" s="17"/>
      <c r="K9" s="17"/>
    </row>
    <row r="10" spans="1:11" s="93" customFormat="1" ht="36" customHeight="1" x14ac:dyDescent="0.2">
      <c r="A10" s="87" t="s">
        <v>65</v>
      </c>
      <c r="B10" s="88" t="s">
        <v>66</v>
      </c>
      <c r="C10" s="88" t="s">
        <v>67</v>
      </c>
      <c r="D10" s="89"/>
      <c r="E10" s="90" t="s">
        <v>29</v>
      </c>
      <c r="F10" s="91" t="s">
        <v>68</v>
      </c>
      <c r="G10" s="92"/>
      <c r="H10" s="92"/>
      <c r="I10" s="92"/>
      <c r="J10" s="92"/>
      <c r="K10" s="92"/>
    </row>
    <row r="11" spans="1:11" ht="27.75" customHeight="1" x14ac:dyDescent="0.2">
      <c r="A11" s="8" t="s">
        <v>69</v>
      </c>
      <c r="B11" s="59">
        <f>B15+B16+B17</f>
        <v>29178.83</v>
      </c>
      <c r="C11" s="66" t="str">
        <f>IF(Travel!B6="",A34,Travel!B6)</f>
        <v>Figures exclude GST</v>
      </c>
      <c r="D11" s="6"/>
      <c r="E11" s="8" t="s">
        <v>70</v>
      </c>
      <c r="F11" s="33">
        <f>'Gifts and benefits'!C25</f>
        <v>0</v>
      </c>
      <c r="G11" s="29"/>
      <c r="H11" s="29"/>
      <c r="I11" s="29"/>
      <c r="J11" s="29"/>
      <c r="K11" s="29"/>
    </row>
    <row r="12" spans="1:11" ht="27.75" customHeight="1" x14ac:dyDescent="0.2">
      <c r="A12" s="8" t="s">
        <v>24</v>
      </c>
      <c r="B12" s="59">
        <f>Hospitality!B25</f>
        <v>0</v>
      </c>
      <c r="C12" s="66" t="str">
        <f>IF(Hospitality!B6="",A34,Hospitality!B6)</f>
        <v>Not yet indicated</v>
      </c>
      <c r="D12" s="6"/>
      <c r="E12" s="8" t="s">
        <v>71</v>
      </c>
      <c r="F12" s="33">
        <f>'Gifts and benefits'!C26</f>
        <v>0</v>
      </c>
      <c r="G12" s="29"/>
      <c r="H12" s="29"/>
      <c r="I12" s="29"/>
      <c r="J12" s="29"/>
      <c r="K12" s="29"/>
    </row>
    <row r="13" spans="1:11" ht="27.75" customHeight="1" x14ac:dyDescent="0.2">
      <c r="A13" s="8" t="s">
        <v>72</v>
      </c>
      <c r="B13" s="59">
        <f>'All other expenses'!B25</f>
        <v>5600</v>
      </c>
      <c r="C13" s="66" t="str">
        <f>IF('All other expenses'!B6="",A34,'All other expenses'!B6)</f>
        <v>Figures exclude GST</v>
      </c>
      <c r="D13" s="6"/>
      <c r="E13" s="8" t="s">
        <v>73</v>
      </c>
      <c r="F13" s="33">
        <f>'Gifts and benefits'!C27</f>
        <v>0</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74</v>
      </c>
      <c r="B15" s="61">
        <f>Travel!B19</f>
        <v>19999.22</v>
      </c>
      <c r="C15" s="68" t="str">
        <f>C11</f>
        <v>Figures exclude GST</v>
      </c>
      <c r="D15" s="6"/>
      <c r="E15" s="6"/>
      <c r="F15" s="35"/>
      <c r="G15" s="17"/>
      <c r="H15" s="17"/>
      <c r="I15" s="17"/>
      <c r="J15" s="17"/>
      <c r="K15" s="17"/>
    </row>
    <row r="16" spans="1:11" ht="27.75" customHeight="1" x14ac:dyDescent="0.2">
      <c r="A16" s="9" t="s">
        <v>75</v>
      </c>
      <c r="B16" s="61">
        <f>Travel!B66</f>
        <v>9179.61</v>
      </c>
      <c r="C16" s="68" t="str">
        <f>C11</f>
        <v>Figures exclude GST</v>
      </c>
      <c r="D16" s="36"/>
      <c r="E16" s="6"/>
      <c r="F16" s="37"/>
      <c r="G16" s="17"/>
      <c r="H16" s="17"/>
      <c r="I16" s="17"/>
      <c r="J16" s="17"/>
      <c r="K16" s="17"/>
    </row>
    <row r="17" spans="1:11" ht="27.75" customHeight="1" x14ac:dyDescent="0.2">
      <c r="A17" s="9" t="s">
        <v>76</v>
      </c>
      <c r="B17" s="61">
        <f>Travel!B87</f>
        <v>0</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77</v>
      </c>
      <c r="B19" s="19"/>
      <c r="C19" s="17"/>
      <c r="D19" s="17"/>
      <c r="E19" s="17"/>
      <c r="F19" s="17"/>
      <c r="G19" s="17"/>
      <c r="H19" s="17"/>
      <c r="I19" s="17"/>
      <c r="J19" s="17"/>
      <c r="K19" s="17"/>
    </row>
    <row r="20" spans="1:11" x14ac:dyDescent="0.2">
      <c r="A20" s="20" t="s">
        <v>78</v>
      </c>
      <c r="D20" s="17"/>
      <c r="E20" s="17"/>
      <c r="F20" s="17"/>
      <c r="G20" s="17"/>
      <c r="H20" s="17"/>
      <c r="I20" s="17"/>
      <c r="J20" s="17"/>
      <c r="K20" s="17"/>
    </row>
    <row r="21" spans="1:11" ht="12.6" customHeight="1" x14ac:dyDescent="0.2">
      <c r="A21" s="20" t="s">
        <v>79</v>
      </c>
      <c r="D21" s="17"/>
      <c r="E21" s="17"/>
      <c r="F21" s="17"/>
      <c r="G21" s="17"/>
      <c r="H21" s="17"/>
      <c r="I21" s="17"/>
      <c r="J21" s="17"/>
      <c r="K21" s="17"/>
    </row>
    <row r="22" spans="1:11" ht="12.6" customHeight="1" x14ac:dyDescent="0.2">
      <c r="A22" s="20" t="s">
        <v>80</v>
      </c>
      <c r="D22" s="17"/>
      <c r="E22" s="17"/>
      <c r="F22" s="17"/>
      <c r="G22" s="17"/>
      <c r="H22" s="17"/>
      <c r="I22" s="17"/>
      <c r="J22" s="17"/>
      <c r="K22" s="17"/>
    </row>
    <row r="23" spans="1:11" ht="12.6" customHeight="1" x14ac:dyDescent="0.2">
      <c r="A23" s="20" t="s">
        <v>81</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82</v>
      </c>
      <c r="B25" s="13"/>
      <c r="C25" s="13"/>
      <c r="D25" s="13"/>
      <c r="E25" s="13"/>
      <c r="F25" s="13"/>
      <c r="G25" s="17"/>
      <c r="H25" s="17"/>
      <c r="I25" s="17"/>
      <c r="J25" s="17"/>
      <c r="K25" s="17"/>
    </row>
    <row r="26" spans="1:11" ht="12.75" hidden="1" customHeight="1" x14ac:dyDescent="0.2">
      <c r="A26" s="11" t="s">
        <v>83</v>
      </c>
      <c r="B26" s="4"/>
      <c r="C26" s="4"/>
      <c r="D26" s="11"/>
      <c r="E26" s="11"/>
      <c r="F26" s="11"/>
      <c r="G26" s="17"/>
      <c r="H26" s="17"/>
      <c r="I26" s="17"/>
      <c r="J26" s="17"/>
      <c r="K26" s="17"/>
    </row>
    <row r="27" spans="1:11" hidden="1" x14ac:dyDescent="0.2">
      <c r="A27" s="10" t="s">
        <v>84</v>
      </c>
      <c r="B27" s="10"/>
      <c r="C27" s="10"/>
      <c r="D27" s="10"/>
      <c r="E27" s="10"/>
      <c r="F27" s="10"/>
      <c r="G27" s="17"/>
      <c r="H27" s="17"/>
      <c r="I27" s="17"/>
      <c r="J27" s="17"/>
      <c r="K27" s="17"/>
    </row>
    <row r="28" spans="1:11" hidden="1" x14ac:dyDescent="0.2">
      <c r="A28" s="10" t="s">
        <v>85</v>
      </c>
      <c r="B28" s="10"/>
      <c r="C28" s="10"/>
      <c r="D28" s="10"/>
      <c r="E28" s="10"/>
      <c r="F28" s="10"/>
      <c r="G28" s="17"/>
      <c r="H28" s="17"/>
      <c r="I28" s="17"/>
      <c r="J28" s="17"/>
      <c r="K28" s="17"/>
    </row>
    <row r="29" spans="1:11" hidden="1" x14ac:dyDescent="0.2">
      <c r="A29" s="11" t="s">
        <v>86</v>
      </c>
      <c r="B29" s="11"/>
      <c r="C29" s="11"/>
      <c r="D29" s="11"/>
      <c r="E29" s="11"/>
      <c r="F29" s="11"/>
      <c r="G29" s="17"/>
      <c r="H29" s="17"/>
      <c r="I29" s="17"/>
      <c r="J29" s="17"/>
      <c r="K29" s="17"/>
    </row>
    <row r="30" spans="1:11" hidden="1" x14ac:dyDescent="0.2">
      <c r="A30" s="11" t="s">
        <v>87</v>
      </c>
      <c r="B30" s="11"/>
      <c r="C30" s="11"/>
      <c r="D30" s="11"/>
      <c r="E30" s="11"/>
      <c r="F30" s="11"/>
      <c r="G30" s="17"/>
      <c r="H30" s="17"/>
      <c r="I30" s="17"/>
      <c r="J30" s="17"/>
      <c r="K30" s="17"/>
    </row>
    <row r="31" spans="1:11" hidden="1" x14ac:dyDescent="0.2">
      <c r="A31" s="10" t="s">
        <v>88</v>
      </c>
      <c r="B31" s="10"/>
      <c r="C31" s="10"/>
      <c r="D31" s="10"/>
      <c r="E31" s="10"/>
      <c r="F31" s="10"/>
      <c r="G31" s="17"/>
      <c r="H31" s="17"/>
      <c r="I31" s="17"/>
      <c r="J31" s="17"/>
      <c r="K31" s="17"/>
    </row>
    <row r="32" spans="1:11" hidden="1" x14ac:dyDescent="0.2">
      <c r="A32" s="10" t="s">
        <v>89</v>
      </c>
      <c r="B32" s="10"/>
      <c r="C32" s="10"/>
      <c r="D32" s="10"/>
      <c r="E32" s="10"/>
      <c r="F32" s="10"/>
      <c r="G32" s="17"/>
      <c r="H32" s="17"/>
      <c r="I32" s="17"/>
      <c r="J32" s="17"/>
      <c r="K32" s="17"/>
    </row>
    <row r="33" spans="1:11" hidden="1" x14ac:dyDescent="0.2">
      <c r="A33" s="10" t="s">
        <v>59</v>
      </c>
      <c r="B33" s="10"/>
      <c r="C33" s="10"/>
      <c r="D33" s="10"/>
      <c r="E33" s="10"/>
      <c r="F33" s="10"/>
      <c r="G33" s="17"/>
      <c r="H33" s="17"/>
      <c r="I33" s="17"/>
      <c r="J33" s="17"/>
      <c r="K33" s="17"/>
    </row>
    <row r="34" spans="1:11" hidden="1" x14ac:dyDescent="0.2">
      <c r="A34" s="11" t="s">
        <v>90</v>
      </c>
      <c r="B34" s="11"/>
      <c r="C34" s="11"/>
      <c r="D34" s="11"/>
      <c r="E34" s="11"/>
      <c r="F34" s="11"/>
      <c r="G34" s="17"/>
      <c r="H34" s="17"/>
      <c r="I34" s="17"/>
      <c r="J34" s="17"/>
      <c r="K34" s="17"/>
    </row>
    <row r="35" spans="1:11" hidden="1" x14ac:dyDescent="0.2">
      <c r="A35" s="11" t="s">
        <v>91</v>
      </c>
      <c r="B35" s="11"/>
      <c r="C35" s="11"/>
      <c r="D35" s="11"/>
      <c r="E35" s="11"/>
      <c r="F35" s="11"/>
      <c r="G35" s="17"/>
      <c r="H35" s="17"/>
      <c r="I35" s="17"/>
      <c r="J35" s="17"/>
      <c r="K35" s="17"/>
    </row>
    <row r="36" spans="1:11" hidden="1" x14ac:dyDescent="0.2">
      <c r="A36" s="10" t="s">
        <v>92</v>
      </c>
      <c r="B36" s="63"/>
      <c r="C36" s="63"/>
      <c r="D36" s="63"/>
      <c r="E36" s="63"/>
      <c r="F36" s="63"/>
      <c r="G36" s="17"/>
      <c r="H36" s="17"/>
      <c r="I36" s="17"/>
      <c r="J36" s="17"/>
      <c r="K36" s="17"/>
    </row>
    <row r="37" spans="1:11" hidden="1" x14ac:dyDescent="0.2">
      <c r="A37" s="10" t="s">
        <v>61</v>
      </c>
      <c r="B37" s="63"/>
      <c r="C37" s="63"/>
      <c r="D37" s="63"/>
      <c r="E37" s="63"/>
      <c r="F37" s="63"/>
      <c r="G37" s="17"/>
      <c r="H37" s="17"/>
      <c r="I37" s="17"/>
      <c r="J37" s="17"/>
      <c r="K37" s="17"/>
    </row>
    <row r="38" spans="1:11" hidden="1" x14ac:dyDescent="0.2">
      <c r="A38" s="10" t="s">
        <v>93</v>
      </c>
      <c r="B38" s="63"/>
      <c r="C38" s="63"/>
      <c r="D38" s="63"/>
      <c r="E38" s="63"/>
      <c r="F38" s="63"/>
      <c r="G38" s="17"/>
      <c r="H38" s="17"/>
      <c r="I38" s="17"/>
      <c r="J38" s="17"/>
      <c r="K38" s="17"/>
    </row>
    <row r="39" spans="1:11" hidden="1" x14ac:dyDescent="0.2">
      <c r="A39" s="11" t="s">
        <v>94</v>
      </c>
      <c r="B39" s="4"/>
      <c r="C39" s="4"/>
      <c r="D39" s="4"/>
      <c r="E39" s="4"/>
      <c r="F39" s="4"/>
      <c r="G39" s="17"/>
      <c r="H39" s="17"/>
      <c r="I39" s="17"/>
      <c r="J39" s="17"/>
      <c r="K39" s="17"/>
    </row>
    <row r="40" spans="1:11" hidden="1" x14ac:dyDescent="0.2">
      <c r="A40" s="4" t="s">
        <v>95</v>
      </c>
      <c r="B40" s="4"/>
      <c r="C40" s="4"/>
      <c r="D40" s="4"/>
      <c r="E40" s="4"/>
      <c r="F40" s="4"/>
      <c r="G40" s="17"/>
      <c r="H40" s="17"/>
      <c r="I40" s="17"/>
      <c r="J40" s="17"/>
      <c r="K40" s="17"/>
    </row>
    <row r="41" spans="1:11" hidden="1" x14ac:dyDescent="0.2">
      <c r="A41" s="4" t="s">
        <v>96</v>
      </c>
      <c r="B41" s="4"/>
      <c r="C41" s="4"/>
      <c r="D41" s="4"/>
      <c r="E41" s="4"/>
      <c r="F41" s="4"/>
      <c r="G41" s="17"/>
      <c r="H41" s="17"/>
      <c r="I41" s="17"/>
      <c r="J41" s="17"/>
      <c r="K41" s="17"/>
    </row>
    <row r="42" spans="1:11" hidden="1" x14ac:dyDescent="0.2">
      <c r="A42" s="4" t="s">
        <v>97</v>
      </c>
      <c r="B42" s="4"/>
      <c r="C42" s="4"/>
      <c r="D42" s="4"/>
      <c r="E42" s="4"/>
      <c r="F42" s="4"/>
      <c r="G42" s="17"/>
      <c r="H42" s="17"/>
      <c r="I42" s="17"/>
      <c r="J42" s="17"/>
      <c r="K42" s="17"/>
    </row>
    <row r="43" spans="1:11" hidden="1" x14ac:dyDescent="0.2">
      <c r="A43" s="4" t="s">
        <v>98</v>
      </c>
      <c r="B43" s="4"/>
      <c r="C43" s="4"/>
      <c r="D43" s="4"/>
      <c r="E43" s="4"/>
      <c r="F43" s="4"/>
      <c r="G43" s="17"/>
      <c r="H43" s="17"/>
      <c r="I43" s="17"/>
      <c r="J43" s="17"/>
      <c r="K43" s="17"/>
    </row>
    <row r="44" spans="1:11" hidden="1" x14ac:dyDescent="0.2">
      <c r="A44" s="4" t="s">
        <v>99</v>
      </c>
      <c r="B44" s="4"/>
      <c r="C44" s="4"/>
      <c r="D44" s="4"/>
      <c r="E44" s="4"/>
      <c r="F44" s="4"/>
      <c r="G44" s="17"/>
      <c r="H44" s="17"/>
      <c r="I44" s="17"/>
      <c r="J44" s="17"/>
      <c r="K44" s="17"/>
    </row>
    <row r="45" spans="1:11" hidden="1" x14ac:dyDescent="0.2">
      <c r="A45" s="64" t="s">
        <v>100</v>
      </c>
      <c r="B45" s="63"/>
      <c r="C45" s="63"/>
      <c r="D45" s="63"/>
      <c r="E45" s="63"/>
      <c r="F45" s="63"/>
      <c r="G45" s="17"/>
      <c r="H45" s="17"/>
      <c r="I45" s="17"/>
      <c r="J45" s="17"/>
      <c r="K45" s="17"/>
    </row>
    <row r="46" spans="1:11" hidden="1" x14ac:dyDescent="0.2">
      <c r="A46" s="63" t="s">
        <v>101</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102</v>
      </c>
      <c r="B48" s="63"/>
      <c r="C48" s="63"/>
      <c r="D48" s="63"/>
      <c r="E48" s="63"/>
      <c r="F48" s="63"/>
      <c r="G48" s="17"/>
      <c r="H48" s="17"/>
      <c r="I48" s="17"/>
      <c r="J48" s="17"/>
      <c r="K48" s="17"/>
    </row>
    <row r="49" spans="1:11" ht="25.5" hidden="1" x14ac:dyDescent="0.2">
      <c r="A49" s="81" t="s">
        <v>103</v>
      </c>
      <c r="B49" s="63"/>
      <c r="C49" s="63"/>
      <c r="D49" s="63"/>
      <c r="E49" s="63"/>
      <c r="F49" s="63"/>
      <c r="G49" s="17"/>
      <c r="H49" s="17"/>
      <c r="I49" s="17"/>
      <c r="J49" s="17"/>
      <c r="K49" s="17"/>
    </row>
    <row r="50" spans="1:11" ht="25.5" hidden="1" x14ac:dyDescent="0.2">
      <c r="A50" s="82" t="s">
        <v>104</v>
      </c>
      <c r="B50" s="4"/>
      <c r="C50" s="4"/>
      <c r="D50" s="4"/>
      <c r="E50" s="4"/>
      <c r="F50" s="4"/>
      <c r="G50" s="17"/>
      <c r="H50" s="17"/>
      <c r="I50" s="17"/>
      <c r="J50" s="17"/>
      <c r="K50" s="17"/>
    </row>
    <row r="51" spans="1:11" ht="25.5" hidden="1" x14ac:dyDescent="0.2">
      <c r="A51" s="82" t="s">
        <v>105</v>
      </c>
      <c r="B51" s="4"/>
      <c r="C51" s="4"/>
      <c r="D51" s="4"/>
      <c r="E51" s="4"/>
      <c r="F51" s="4"/>
      <c r="G51" s="17"/>
      <c r="H51" s="17"/>
      <c r="I51" s="17"/>
      <c r="J51" s="17"/>
      <c r="K51" s="17"/>
    </row>
    <row r="52" spans="1:11" ht="38.25" hidden="1" x14ac:dyDescent="0.2">
      <c r="A52" s="82" t="s">
        <v>106</v>
      </c>
      <c r="B52" s="74"/>
      <c r="C52" s="74"/>
      <c r="D52" s="74"/>
      <c r="E52" s="11"/>
      <c r="F52" s="11"/>
      <c r="G52" s="17"/>
      <c r="H52" s="17"/>
      <c r="I52" s="17"/>
      <c r="J52" s="17"/>
      <c r="K52" s="17"/>
    </row>
    <row r="53" spans="1:11" hidden="1" x14ac:dyDescent="0.2">
      <c r="A53" s="79" t="s">
        <v>107</v>
      </c>
      <c r="B53" s="73"/>
      <c r="C53" s="73"/>
      <c r="D53" s="73"/>
      <c r="E53" s="10"/>
      <c r="F53" s="10" t="b">
        <v>1</v>
      </c>
      <c r="G53" s="17"/>
      <c r="H53" s="17"/>
      <c r="I53" s="17"/>
      <c r="J53" s="17"/>
      <c r="K53" s="17"/>
    </row>
    <row r="54" spans="1:11" hidden="1" x14ac:dyDescent="0.2">
      <c r="A54" s="80" t="s">
        <v>108</v>
      </c>
      <c r="B54" s="79"/>
      <c r="C54" s="79"/>
      <c r="D54" s="79"/>
      <c r="E54" s="10"/>
      <c r="F54" s="10" t="b">
        <v>0</v>
      </c>
      <c r="G54" s="17"/>
      <c r="H54" s="17"/>
      <c r="I54" s="17"/>
      <c r="J54" s="17"/>
      <c r="K54" s="17"/>
    </row>
    <row r="55" spans="1:11" hidden="1" x14ac:dyDescent="0.2">
      <c r="A55" s="83"/>
      <c r="B55" s="75">
        <f>COUNT(Travel!B12:B18)</f>
        <v>5</v>
      </c>
      <c r="C55" s="75"/>
      <c r="D55" s="75">
        <f>COUNTIF(Travel!D12:D18,"*")</f>
        <v>5</v>
      </c>
      <c r="E55" s="76"/>
      <c r="F55" s="76" t="b">
        <f>MIN(B55,D55)=MAX(B55,D55)</f>
        <v>1</v>
      </c>
      <c r="G55" s="17"/>
      <c r="H55" s="17"/>
      <c r="I55" s="17"/>
      <c r="J55" s="17"/>
      <c r="K55" s="17"/>
    </row>
    <row r="56" spans="1:11" hidden="1" x14ac:dyDescent="0.2">
      <c r="A56" s="83" t="s">
        <v>109</v>
      </c>
      <c r="B56" s="75">
        <f>COUNT(Travel!B23:B65)</f>
        <v>41</v>
      </c>
      <c r="C56" s="75"/>
      <c r="D56" s="75">
        <f>COUNTIF(Travel!D23:D65,"*")</f>
        <v>41</v>
      </c>
      <c r="E56" s="76"/>
      <c r="F56" s="76" t="b">
        <f>MIN(B56,D56)=MAX(B56,D56)</f>
        <v>1</v>
      </c>
    </row>
    <row r="57" spans="1:11" hidden="1" x14ac:dyDescent="0.2">
      <c r="A57" s="84"/>
      <c r="B57" s="75">
        <f>COUNT(Travel!B70:B86)</f>
        <v>0</v>
      </c>
      <c r="C57" s="75"/>
      <c r="D57" s="75">
        <f>COUNTIF(Travel!D70:D86,"*")</f>
        <v>0</v>
      </c>
      <c r="E57" s="76"/>
      <c r="F57" s="76" t="b">
        <f>MIN(B57,D57)=MAX(B57,D57)</f>
        <v>1</v>
      </c>
    </row>
    <row r="58" spans="1:11" hidden="1" x14ac:dyDescent="0.2">
      <c r="A58" s="85" t="s">
        <v>110</v>
      </c>
      <c r="B58" s="77">
        <f>COUNT(Hospitality!B11:B24)</f>
        <v>0</v>
      </c>
      <c r="C58" s="77"/>
      <c r="D58" s="77">
        <f>COUNTIF(Hospitality!D11:D24,"*")</f>
        <v>0</v>
      </c>
      <c r="E58" s="78"/>
      <c r="F58" s="78" t="b">
        <f>MIN(B58,D58)=MAX(B58,D58)</f>
        <v>1</v>
      </c>
    </row>
    <row r="59" spans="1:11" hidden="1" x14ac:dyDescent="0.2">
      <c r="A59" s="86" t="s">
        <v>111</v>
      </c>
      <c r="B59" s="76">
        <f>COUNT('All other expenses'!B11:B24)</f>
        <v>3</v>
      </c>
      <c r="C59" s="76"/>
      <c r="D59" s="76">
        <f>COUNTIF('All other expenses'!D11:D24,"*")</f>
        <v>3</v>
      </c>
      <c r="E59" s="76"/>
      <c r="F59" s="76" t="b">
        <f>MIN(B59,D59)=MAX(B59,D59)</f>
        <v>1</v>
      </c>
    </row>
    <row r="60" spans="1:11" hidden="1" x14ac:dyDescent="0.2">
      <c r="A60" s="85" t="s">
        <v>112</v>
      </c>
      <c r="B60" s="77">
        <f>COUNTIF('Gifts and benefits'!B11:B24,"*")</f>
        <v>0</v>
      </c>
      <c r="C60" s="77">
        <f>COUNTIF('Gifts and benefits'!C11:C24,"*")</f>
        <v>0</v>
      </c>
      <c r="D60" s="77"/>
      <c r="E60" s="77">
        <f>COUNTA('Gifts and benefits'!E11:E24)</f>
        <v>0</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Header>&amp;C&amp;"Calibri"&amp;10&amp;K000000 IN-CONFIDENCE&amp;1#_x000D_</oddHeader>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49"/>
  <sheetViews>
    <sheetView tabSelected="1" zoomScaleNormal="100" workbookViewId="0">
      <selection activeCell="C13" sqref="C13"/>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7" ht="26.25" customHeight="1" x14ac:dyDescent="0.2">
      <c r="A1" s="138" t="s">
        <v>113</v>
      </c>
      <c r="B1" s="138"/>
      <c r="C1" s="138"/>
      <c r="D1" s="138"/>
      <c r="E1" s="138"/>
      <c r="F1" s="17"/>
    </row>
    <row r="2" spans="1:7" ht="21" customHeight="1" x14ac:dyDescent="0.2">
      <c r="A2" s="3" t="s">
        <v>114</v>
      </c>
      <c r="B2" s="136" t="str">
        <f>'Summary and sign-off'!B2:F2</f>
        <v xml:space="preserve">Whaikaha - Ministry of Disabled People </v>
      </c>
      <c r="C2" s="136"/>
      <c r="D2" s="136"/>
      <c r="E2" s="136"/>
      <c r="F2" s="17"/>
    </row>
    <row r="3" spans="1:7" ht="31.5" x14ac:dyDescent="0.2">
      <c r="A3" s="3" t="s">
        <v>115</v>
      </c>
      <c r="B3" s="136" t="str">
        <f>'Summary and sign-off'!B3:F3</f>
        <v>Paula Tesoriero</v>
      </c>
      <c r="C3" s="136"/>
      <c r="D3" s="136"/>
      <c r="E3" s="136"/>
      <c r="F3" s="17"/>
    </row>
    <row r="4" spans="1:7" ht="21" customHeight="1" x14ac:dyDescent="0.2">
      <c r="A4" s="3" t="s">
        <v>116</v>
      </c>
      <c r="B4" s="136">
        <f>'Summary and sign-off'!B4:F4</f>
        <v>44743</v>
      </c>
      <c r="C4" s="136"/>
      <c r="D4" s="136"/>
      <c r="E4" s="136"/>
      <c r="F4" s="17"/>
    </row>
    <row r="5" spans="1:7" ht="21" customHeight="1" x14ac:dyDescent="0.2">
      <c r="A5" s="3" t="s">
        <v>117</v>
      </c>
      <c r="B5" s="136">
        <f>'Summary and sign-off'!B5:F5</f>
        <v>45107</v>
      </c>
      <c r="C5" s="136"/>
      <c r="D5" s="136"/>
      <c r="E5" s="136"/>
      <c r="F5" s="17"/>
    </row>
    <row r="6" spans="1:7" ht="21" customHeight="1" x14ac:dyDescent="0.2">
      <c r="A6" s="3" t="s">
        <v>118</v>
      </c>
      <c r="B6" s="131" t="s">
        <v>85</v>
      </c>
      <c r="C6" s="131"/>
      <c r="D6" s="131"/>
      <c r="E6" s="131"/>
      <c r="F6" s="17"/>
    </row>
    <row r="7" spans="1:7" ht="21" customHeight="1" x14ac:dyDescent="0.2">
      <c r="A7" s="3" t="s">
        <v>58</v>
      </c>
      <c r="B7" s="131"/>
      <c r="C7" s="131"/>
      <c r="D7" s="131"/>
      <c r="E7" s="131"/>
      <c r="F7" s="17"/>
    </row>
    <row r="8" spans="1:7" ht="36" customHeight="1" x14ac:dyDescent="0.2">
      <c r="A8" s="140" t="s">
        <v>119</v>
      </c>
      <c r="B8" s="141"/>
      <c r="C8" s="141"/>
      <c r="D8" s="141"/>
      <c r="E8" s="141"/>
      <c r="F8" s="19"/>
    </row>
    <row r="9" spans="1:7" ht="36" customHeight="1" x14ac:dyDescent="0.2">
      <c r="A9" s="142" t="s">
        <v>120</v>
      </c>
      <c r="B9" s="143"/>
      <c r="C9" s="143"/>
      <c r="D9" s="143"/>
      <c r="E9" s="143"/>
      <c r="F9" s="19"/>
    </row>
    <row r="10" spans="1:7" ht="24.75" customHeight="1" x14ac:dyDescent="0.2">
      <c r="A10" s="139" t="s">
        <v>121</v>
      </c>
      <c r="B10" s="144"/>
      <c r="C10" s="139"/>
      <c r="D10" s="139"/>
      <c r="E10" s="139"/>
      <c r="F10" s="29"/>
    </row>
    <row r="11" spans="1:7" ht="28.5" customHeight="1" x14ac:dyDescent="0.2">
      <c r="A11" s="24" t="s">
        <v>122</v>
      </c>
      <c r="B11" s="24" t="s">
        <v>123</v>
      </c>
      <c r="C11" s="24" t="s">
        <v>124</v>
      </c>
      <c r="D11" s="24" t="s">
        <v>125</v>
      </c>
      <c r="E11" s="24" t="s">
        <v>126</v>
      </c>
      <c r="F11" s="30"/>
    </row>
    <row r="12" spans="1:7" s="2" customFormat="1" x14ac:dyDescent="0.2">
      <c r="A12" s="113">
        <v>45085</v>
      </c>
      <c r="B12" s="114">
        <v>9397.7900000000009</v>
      </c>
      <c r="C12" s="115" t="s">
        <v>199</v>
      </c>
      <c r="D12" s="115" t="s">
        <v>127</v>
      </c>
      <c r="E12" s="116" t="s">
        <v>128</v>
      </c>
      <c r="F12" s="2" t="s">
        <v>129</v>
      </c>
      <c r="G12" s="2" t="s">
        <v>130</v>
      </c>
    </row>
    <row r="13" spans="1:7" s="2" customFormat="1" x14ac:dyDescent="0.2">
      <c r="A13" s="113"/>
      <c r="B13" s="114">
        <v>6366.5</v>
      </c>
      <c r="C13" s="115"/>
      <c r="D13" s="115" t="s">
        <v>127</v>
      </c>
      <c r="E13" s="116" t="s">
        <v>128</v>
      </c>
      <c r="F13" s="2" t="s">
        <v>129</v>
      </c>
      <c r="G13" s="2" t="s">
        <v>131</v>
      </c>
    </row>
    <row r="14" spans="1:7" s="2" customFormat="1" x14ac:dyDescent="0.2">
      <c r="A14" s="113"/>
      <c r="B14" s="114">
        <v>4060.98</v>
      </c>
      <c r="C14" s="115"/>
      <c r="D14" s="115" t="s">
        <v>132</v>
      </c>
      <c r="E14" s="116" t="s">
        <v>133</v>
      </c>
      <c r="F14" s="2" t="s">
        <v>129</v>
      </c>
      <c r="G14" s="2" t="s">
        <v>134</v>
      </c>
    </row>
    <row r="15" spans="1:7" s="2" customFormat="1" x14ac:dyDescent="0.2">
      <c r="A15" s="113"/>
      <c r="B15" s="114">
        <v>56</v>
      </c>
      <c r="C15" s="115"/>
      <c r="D15" s="115" t="s">
        <v>135</v>
      </c>
      <c r="E15" s="116"/>
      <c r="F15" s="1"/>
    </row>
    <row r="16" spans="1:7" s="2" customFormat="1" x14ac:dyDescent="0.2">
      <c r="A16" s="113"/>
      <c r="B16" s="114">
        <v>117.95</v>
      </c>
      <c r="C16" s="115"/>
      <c r="D16" s="115" t="s">
        <v>135</v>
      </c>
      <c r="E16" s="116"/>
      <c r="F16" s="1"/>
    </row>
    <row r="17" spans="1:6" s="2" customFormat="1" x14ac:dyDescent="0.2">
      <c r="A17" s="113"/>
      <c r="B17" s="114"/>
      <c r="C17" s="115"/>
      <c r="D17" s="115"/>
      <c r="E17" s="116"/>
      <c r="F17" s="1"/>
    </row>
    <row r="18" spans="1:6" s="2" customFormat="1" x14ac:dyDescent="0.2">
      <c r="A18" s="113"/>
      <c r="B18" s="114"/>
      <c r="C18" s="115"/>
      <c r="D18" s="115"/>
      <c r="E18" s="116"/>
      <c r="F18" s="1"/>
    </row>
    <row r="19" spans="1:6" ht="19.5" customHeight="1" x14ac:dyDescent="0.2">
      <c r="A19" s="71" t="s">
        <v>136</v>
      </c>
      <c r="B19" s="72">
        <f>SUM(B12:B18)</f>
        <v>19999.22</v>
      </c>
      <c r="C19" s="124" t="str">
        <f>IF(SUBTOTAL(3,B12:B18)=SUBTOTAL(103,B12:B18),'Summary and sign-off'!$A$48,'Summary and sign-off'!$A$49)</f>
        <v>Check - there are no hidden rows with data</v>
      </c>
      <c r="D19" s="137" t="str">
        <f>IF('Summary and sign-off'!F55='Summary and sign-off'!F54,'Summary and sign-off'!A51,'Summary and sign-off'!A50)</f>
        <v>Check - each entry provides sufficient information</v>
      </c>
      <c r="E19" s="137"/>
      <c r="F19" s="17"/>
    </row>
    <row r="20" spans="1:6" ht="10.5" customHeight="1" x14ac:dyDescent="0.2">
      <c r="A20" s="17"/>
      <c r="B20" s="19"/>
      <c r="C20" s="17"/>
      <c r="D20" s="17"/>
      <c r="E20" s="17"/>
      <c r="F20" s="17"/>
    </row>
    <row r="21" spans="1:6" ht="24.75" customHeight="1" x14ac:dyDescent="0.2">
      <c r="A21" s="139" t="s">
        <v>137</v>
      </c>
      <c r="B21" s="139"/>
      <c r="C21" s="139"/>
      <c r="D21" s="139"/>
      <c r="E21" s="139"/>
      <c r="F21" s="29"/>
    </row>
    <row r="22" spans="1:6" ht="30.75" customHeight="1" x14ac:dyDescent="0.2">
      <c r="A22" s="24" t="s">
        <v>122</v>
      </c>
      <c r="B22" s="24" t="s">
        <v>66</v>
      </c>
      <c r="C22" s="24" t="s">
        <v>138</v>
      </c>
      <c r="D22" s="24" t="s">
        <v>125</v>
      </c>
      <c r="E22" s="24" t="s">
        <v>126</v>
      </c>
      <c r="F22" s="30"/>
    </row>
    <row r="23" spans="1:6" s="2" customFormat="1" x14ac:dyDescent="0.2">
      <c r="A23" s="113">
        <v>44811</v>
      </c>
      <c r="B23" s="114">
        <v>504.72</v>
      </c>
      <c r="C23" s="115" t="s">
        <v>139</v>
      </c>
      <c r="D23" s="115" t="s">
        <v>127</v>
      </c>
      <c r="E23" s="116" t="s">
        <v>128</v>
      </c>
      <c r="F23" s="1"/>
    </row>
    <row r="24" spans="1:6" s="2" customFormat="1" x14ac:dyDescent="0.2">
      <c r="A24" s="113"/>
      <c r="B24" s="114">
        <v>5.85</v>
      </c>
      <c r="C24" s="115"/>
      <c r="D24" s="115" t="s">
        <v>140</v>
      </c>
      <c r="E24" s="116" t="s">
        <v>129</v>
      </c>
      <c r="F24" s="1"/>
    </row>
    <row r="25" spans="1:6" s="2" customFormat="1" x14ac:dyDescent="0.2">
      <c r="A25" s="113">
        <v>44860</v>
      </c>
      <c r="B25" s="114">
        <v>626.14</v>
      </c>
      <c r="C25" s="115" t="s">
        <v>141</v>
      </c>
      <c r="D25" s="115" t="s">
        <v>127</v>
      </c>
      <c r="E25" s="116" t="s">
        <v>128</v>
      </c>
      <c r="F25" s="1"/>
    </row>
    <row r="26" spans="1:6" s="2" customFormat="1" x14ac:dyDescent="0.2">
      <c r="A26" s="113"/>
      <c r="B26" s="114">
        <v>5.85</v>
      </c>
      <c r="C26" s="115"/>
      <c r="D26" s="115" t="s">
        <v>140</v>
      </c>
      <c r="E26" s="116" t="s">
        <v>129</v>
      </c>
      <c r="F26" s="1"/>
    </row>
    <row r="27" spans="1:6" s="2" customFormat="1" x14ac:dyDescent="0.2">
      <c r="A27" s="113">
        <v>44866</v>
      </c>
      <c r="B27" s="114">
        <v>641.84</v>
      </c>
      <c r="C27" s="115" t="s">
        <v>142</v>
      </c>
      <c r="D27" s="115" t="s">
        <v>127</v>
      </c>
      <c r="E27" s="116" t="s">
        <v>128</v>
      </c>
      <c r="F27" s="1"/>
    </row>
    <row r="28" spans="1:6" s="2" customFormat="1" x14ac:dyDescent="0.2">
      <c r="A28" s="113"/>
      <c r="B28" s="114">
        <v>61.96</v>
      </c>
      <c r="C28" s="115"/>
      <c r="D28" s="115" t="s">
        <v>127</v>
      </c>
      <c r="E28" s="116" t="s">
        <v>128</v>
      </c>
      <c r="F28" s="1"/>
    </row>
    <row r="29" spans="1:6" s="2" customFormat="1" x14ac:dyDescent="0.2">
      <c r="A29" s="113"/>
      <c r="B29" s="114">
        <v>26.85</v>
      </c>
      <c r="C29" s="115"/>
      <c r="D29" s="115" t="s">
        <v>140</v>
      </c>
      <c r="E29" s="116" t="s">
        <v>129</v>
      </c>
      <c r="F29" s="1"/>
    </row>
    <row r="30" spans="1:6" s="2" customFormat="1" x14ac:dyDescent="0.2">
      <c r="A30" s="113">
        <v>44888</v>
      </c>
      <c r="B30" s="114">
        <v>703.8</v>
      </c>
      <c r="C30" s="115" t="s">
        <v>143</v>
      </c>
      <c r="D30" s="115" t="s">
        <v>127</v>
      </c>
      <c r="E30" s="116" t="s">
        <v>128</v>
      </c>
      <c r="F30" s="1"/>
    </row>
    <row r="31" spans="1:6" s="2" customFormat="1" x14ac:dyDescent="0.2">
      <c r="A31" s="113"/>
      <c r="B31" s="114">
        <v>5.85</v>
      </c>
      <c r="C31" s="115"/>
      <c r="D31" s="115" t="s">
        <v>140</v>
      </c>
      <c r="E31" s="116" t="s">
        <v>129</v>
      </c>
      <c r="F31" s="1"/>
    </row>
    <row r="32" spans="1:6" s="2" customFormat="1" x14ac:dyDescent="0.2">
      <c r="A32" s="113">
        <v>44895</v>
      </c>
      <c r="B32" s="114">
        <v>345.28</v>
      </c>
      <c r="C32" s="115" t="s">
        <v>142</v>
      </c>
      <c r="D32" s="115" t="s">
        <v>127</v>
      </c>
      <c r="E32" s="116" t="s">
        <v>128</v>
      </c>
      <c r="F32" s="1"/>
    </row>
    <row r="33" spans="1:6" s="2" customFormat="1" x14ac:dyDescent="0.2">
      <c r="A33" s="113"/>
      <c r="B33" s="114">
        <v>248.63</v>
      </c>
      <c r="C33" s="115"/>
      <c r="D33" s="115" t="s">
        <v>127</v>
      </c>
      <c r="E33" s="116" t="s">
        <v>128</v>
      </c>
      <c r="F33" s="1"/>
    </row>
    <row r="34" spans="1:6" s="2" customFormat="1" x14ac:dyDescent="0.2">
      <c r="A34" s="113"/>
      <c r="B34" s="114">
        <v>44.61</v>
      </c>
      <c r="C34" s="115"/>
      <c r="D34" s="115" t="s">
        <v>127</v>
      </c>
      <c r="E34" s="116" t="s">
        <v>128</v>
      </c>
      <c r="F34" s="1"/>
    </row>
    <row r="35" spans="1:6" s="2" customFormat="1" x14ac:dyDescent="0.2">
      <c r="A35" s="113"/>
      <c r="B35" s="114">
        <v>169.57</v>
      </c>
      <c r="C35" s="115"/>
      <c r="D35" s="115" t="s">
        <v>132</v>
      </c>
      <c r="E35" s="116" t="s">
        <v>144</v>
      </c>
      <c r="F35" s="1"/>
    </row>
    <row r="36" spans="1:6" s="2" customFormat="1" x14ac:dyDescent="0.2">
      <c r="A36" s="113"/>
      <c r="B36" s="114">
        <v>16.850000000000001</v>
      </c>
      <c r="C36" s="115"/>
      <c r="D36" s="115" t="s">
        <v>140</v>
      </c>
      <c r="E36" s="116" t="s">
        <v>129</v>
      </c>
      <c r="F36" s="1"/>
    </row>
    <row r="37" spans="1:6" s="2" customFormat="1" x14ac:dyDescent="0.2">
      <c r="A37" s="113"/>
      <c r="B37" s="114">
        <v>7</v>
      </c>
      <c r="C37" s="115"/>
      <c r="D37" s="115" t="s">
        <v>140</v>
      </c>
      <c r="E37" s="116" t="s">
        <v>129</v>
      </c>
      <c r="F37" s="1"/>
    </row>
    <row r="38" spans="1:6" s="2" customFormat="1" x14ac:dyDescent="0.2">
      <c r="A38" s="113">
        <v>44898</v>
      </c>
      <c r="B38" s="114">
        <v>1327.85</v>
      </c>
      <c r="C38" s="115" t="s">
        <v>145</v>
      </c>
      <c r="D38" s="115" t="s">
        <v>127</v>
      </c>
      <c r="E38" s="116" t="s">
        <v>128</v>
      </c>
      <c r="F38" s="1"/>
    </row>
    <row r="39" spans="1:6" s="2" customFormat="1" x14ac:dyDescent="0.2">
      <c r="A39" s="113"/>
      <c r="B39" s="114">
        <v>261.02999999999997</v>
      </c>
      <c r="C39" s="115"/>
      <c r="D39" s="115" t="s">
        <v>127</v>
      </c>
      <c r="E39" s="116" t="s">
        <v>128</v>
      </c>
      <c r="F39" s="1"/>
    </row>
    <row r="40" spans="1:6" s="2" customFormat="1" x14ac:dyDescent="0.2">
      <c r="A40" s="113"/>
      <c r="B40" s="114">
        <v>324.63</v>
      </c>
      <c r="C40" s="115"/>
      <c r="D40" s="115" t="s">
        <v>127</v>
      </c>
      <c r="E40" s="116" t="s">
        <v>128</v>
      </c>
      <c r="F40" s="1"/>
    </row>
    <row r="41" spans="1:6" s="2" customFormat="1" x14ac:dyDescent="0.2">
      <c r="A41" s="113"/>
      <c r="B41" s="114">
        <v>90.88</v>
      </c>
      <c r="C41" s="115"/>
      <c r="D41" s="115" t="s">
        <v>127</v>
      </c>
      <c r="E41" s="116" t="s">
        <v>128</v>
      </c>
      <c r="F41" s="1"/>
    </row>
    <row r="42" spans="1:6" s="2" customFormat="1" x14ac:dyDescent="0.2">
      <c r="A42" s="113"/>
      <c r="B42" s="114">
        <v>121.35</v>
      </c>
      <c r="C42" s="115"/>
      <c r="D42" s="115" t="s">
        <v>140</v>
      </c>
      <c r="E42" s="116" t="s">
        <v>129</v>
      </c>
      <c r="F42" s="1"/>
    </row>
    <row r="43" spans="1:6" s="2" customFormat="1" x14ac:dyDescent="0.2">
      <c r="A43" s="113"/>
      <c r="B43" s="114">
        <v>10</v>
      </c>
      <c r="C43" s="115"/>
      <c r="D43" s="115" t="s">
        <v>140</v>
      </c>
      <c r="E43" s="116" t="s">
        <v>129</v>
      </c>
      <c r="F43" s="1"/>
    </row>
    <row r="44" spans="1:6" s="2" customFormat="1" x14ac:dyDescent="0.2">
      <c r="A44" s="113">
        <v>44957</v>
      </c>
      <c r="B44" s="114">
        <v>519.55999999999995</v>
      </c>
      <c r="C44" s="115" t="s">
        <v>142</v>
      </c>
      <c r="D44" s="115" t="s">
        <v>127</v>
      </c>
      <c r="E44" s="116" t="s">
        <v>128</v>
      </c>
      <c r="F44" s="1"/>
    </row>
    <row r="45" spans="1:6" s="2" customFormat="1" x14ac:dyDescent="0.2">
      <c r="A45" s="113"/>
      <c r="B45" s="114">
        <v>484.05</v>
      </c>
      <c r="C45" s="115"/>
      <c r="D45" s="115" t="s">
        <v>127</v>
      </c>
      <c r="E45" s="116" t="s">
        <v>128</v>
      </c>
      <c r="F45" s="1"/>
    </row>
    <row r="46" spans="1:6" s="2" customFormat="1" x14ac:dyDescent="0.2">
      <c r="A46" s="113"/>
      <c r="B46" s="114">
        <v>5.85</v>
      </c>
      <c r="C46" s="115"/>
      <c r="D46" s="115" t="s">
        <v>140</v>
      </c>
      <c r="E46" s="116" t="s">
        <v>129</v>
      </c>
      <c r="F46" s="1"/>
    </row>
    <row r="47" spans="1:6" s="2" customFormat="1" x14ac:dyDescent="0.2">
      <c r="A47" s="113"/>
      <c r="B47" s="114">
        <v>30</v>
      </c>
      <c r="C47" s="115"/>
      <c r="D47" s="115" t="s">
        <v>140</v>
      </c>
      <c r="E47" s="116" t="s">
        <v>129</v>
      </c>
      <c r="F47" s="1"/>
    </row>
    <row r="48" spans="1:6" s="2" customFormat="1" x14ac:dyDescent="0.2">
      <c r="A48" s="113">
        <v>45006</v>
      </c>
      <c r="B48" s="114">
        <v>434.5</v>
      </c>
      <c r="C48" s="115" t="s">
        <v>146</v>
      </c>
      <c r="D48" s="115" t="s">
        <v>127</v>
      </c>
      <c r="E48" s="116" t="s">
        <v>128</v>
      </c>
      <c r="F48" s="1"/>
    </row>
    <row r="49" spans="1:6" s="2" customFormat="1" x14ac:dyDescent="0.2">
      <c r="A49" s="113"/>
      <c r="B49" s="114">
        <v>266.95</v>
      </c>
      <c r="C49" s="115"/>
      <c r="D49" s="115" t="s">
        <v>132</v>
      </c>
      <c r="E49" s="116" t="s">
        <v>147</v>
      </c>
      <c r="F49" s="1"/>
    </row>
    <row r="50" spans="1:6" s="2" customFormat="1" x14ac:dyDescent="0.2">
      <c r="A50" s="113"/>
      <c r="B50" s="114">
        <v>26.69</v>
      </c>
      <c r="C50" s="115"/>
      <c r="D50" s="115" t="s">
        <v>140</v>
      </c>
      <c r="E50" s="116" t="s">
        <v>129</v>
      </c>
      <c r="F50" s="1"/>
    </row>
    <row r="51" spans="1:6" s="2" customFormat="1" x14ac:dyDescent="0.2">
      <c r="A51" s="113">
        <v>45030</v>
      </c>
      <c r="B51" s="114">
        <v>533.91</v>
      </c>
      <c r="C51" s="115" t="s">
        <v>148</v>
      </c>
      <c r="D51" s="115" t="s">
        <v>127</v>
      </c>
      <c r="E51" s="116" t="s">
        <v>128</v>
      </c>
      <c r="F51" s="1"/>
    </row>
    <row r="52" spans="1:6" s="2" customFormat="1" x14ac:dyDescent="0.2">
      <c r="A52" s="113"/>
      <c r="B52" s="114">
        <v>43.78</v>
      </c>
      <c r="C52" s="115"/>
      <c r="D52" s="115" t="s">
        <v>127</v>
      </c>
      <c r="E52" s="116" t="s">
        <v>128</v>
      </c>
      <c r="F52" s="1"/>
    </row>
    <row r="53" spans="1:6" s="2" customFormat="1" x14ac:dyDescent="0.2">
      <c r="A53" s="113"/>
      <c r="B53" s="114">
        <v>26.72</v>
      </c>
      <c r="C53" s="115"/>
      <c r="D53" s="115" t="s">
        <v>140</v>
      </c>
      <c r="E53" s="116" t="s">
        <v>128</v>
      </c>
      <c r="F53" s="1"/>
    </row>
    <row r="54" spans="1:6" s="2" customFormat="1" x14ac:dyDescent="0.2">
      <c r="A54" s="113"/>
      <c r="B54" s="114">
        <v>6.55</v>
      </c>
      <c r="C54" s="115"/>
      <c r="D54" s="115" t="s">
        <v>140</v>
      </c>
      <c r="E54" s="116" t="s">
        <v>129</v>
      </c>
      <c r="F54" s="1"/>
    </row>
    <row r="55" spans="1:6" s="2" customFormat="1" x14ac:dyDescent="0.2">
      <c r="A55" s="113">
        <v>45068</v>
      </c>
      <c r="B55" s="114">
        <v>100.78</v>
      </c>
      <c r="C55" s="115" t="s">
        <v>142</v>
      </c>
      <c r="D55" s="115" t="s">
        <v>127</v>
      </c>
      <c r="E55" s="116" t="s">
        <v>128</v>
      </c>
      <c r="F55" s="1"/>
    </row>
    <row r="56" spans="1:6" s="2" customFormat="1" x14ac:dyDescent="0.2">
      <c r="A56" s="113"/>
      <c r="B56" s="114">
        <v>6.55</v>
      </c>
      <c r="C56" s="115"/>
      <c r="D56" s="115" t="s">
        <v>140</v>
      </c>
      <c r="E56" s="116" t="s">
        <v>129</v>
      </c>
      <c r="F56" s="1"/>
    </row>
    <row r="57" spans="1:6" s="2" customFormat="1" x14ac:dyDescent="0.2">
      <c r="A57" s="113">
        <v>45073</v>
      </c>
      <c r="B57" s="114">
        <v>250.43</v>
      </c>
      <c r="C57" s="115" t="s">
        <v>149</v>
      </c>
      <c r="D57" s="115" t="s">
        <v>127</v>
      </c>
      <c r="E57" s="116" t="s">
        <v>128</v>
      </c>
      <c r="F57" s="1"/>
    </row>
    <row r="58" spans="1:6" s="2" customFormat="1" x14ac:dyDescent="0.2">
      <c r="A58" s="113"/>
      <c r="B58" s="114">
        <v>391.54</v>
      </c>
      <c r="C58" s="115"/>
      <c r="D58" s="115" t="s">
        <v>127</v>
      </c>
      <c r="E58" s="116" t="s">
        <v>128</v>
      </c>
      <c r="F58" s="1"/>
    </row>
    <row r="59" spans="1:6" s="2" customFormat="1" ht="12" customHeight="1" x14ac:dyDescent="0.2">
      <c r="A59" s="113"/>
      <c r="B59" s="114">
        <v>18.850000000000001</v>
      </c>
      <c r="C59" s="115"/>
      <c r="D59" s="115" t="s">
        <v>140</v>
      </c>
      <c r="E59" s="116" t="s">
        <v>129</v>
      </c>
      <c r="F59" s="1"/>
    </row>
    <row r="60" spans="1:6" s="2" customFormat="1" x14ac:dyDescent="0.2">
      <c r="A60" s="113">
        <v>45102</v>
      </c>
      <c r="B60" s="114">
        <v>223.03</v>
      </c>
      <c r="C60" s="115" t="s">
        <v>150</v>
      </c>
      <c r="D60" s="115" t="s">
        <v>127</v>
      </c>
      <c r="E60" s="116" t="s">
        <v>151</v>
      </c>
      <c r="F60" s="1"/>
    </row>
    <row r="61" spans="1:6" s="2" customFormat="1" x14ac:dyDescent="0.2">
      <c r="A61" s="113"/>
      <c r="B61" s="114">
        <v>229.63</v>
      </c>
      <c r="C61" s="115"/>
      <c r="D61" s="115" t="s">
        <v>127</v>
      </c>
      <c r="E61" s="116" t="s">
        <v>128</v>
      </c>
      <c r="F61" s="1"/>
    </row>
    <row r="62" spans="1:6" s="2" customFormat="1" x14ac:dyDescent="0.2">
      <c r="A62" s="113"/>
      <c r="B62" s="114">
        <v>23.15</v>
      </c>
      <c r="C62" s="115"/>
      <c r="D62" s="115" t="s">
        <v>127</v>
      </c>
      <c r="E62" s="116" t="s">
        <v>151</v>
      </c>
      <c r="F62" s="1"/>
    </row>
    <row r="63" spans="1:6" s="2" customFormat="1" x14ac:dyDescent="0.2">
      <c r="A63" s="113"/>
      <c r="B63" s="114">
        <v>6.55</v>
      </c>
      <c r="C63" s="115"/>
      <c r="D63" s="115" t="s">
        <v>140</v>
      </c>
      <c r="E63" s="116" t="s">
        <v>129</v>
      </c>
      <c r="F63" s="1"/>
    </row>
    <row r="64" spans="1:6" s="2" customFormat="1" x14ac:dyDescent="0.2">
      <c r="A64" s="113"/>
      <c r="B64" s="114"/>
      <c r="C64" s="115"/>
      <c r="D64" s="115"/>
      <c r="E64" s="116"/>
      <c r="F64" s="1"/>
    </row>
    <row r="65" spans="1:6" s="2" customFormat="1" hidden="1" x14ac:dyDescent="0.2">
      <c r="A65" s="104"/>
      <c r="B65" s="105"/>
      <c r="C65" s="106"/>
      <c r="D65" s="106"/>
      <c r="E65" s="107"/>
      <c r="F65" s="1"/>
    </row>
    <row r="66" spans="1:6" ht="19.5" customHeight="1" x14ac:dyDescent="0.2">
      <c r="A66" s="71" t="s">
        <v>152</v>
      </c>
      <c r="B66" s="72">
        <f>SUM(B23:B65)</f>
        <v>9179.61</v>
      </c>
      <c r="C66" s="124" t="str">
        <f>IF(SUBTOTAL(3,B23:B65)=SUBTOTAL(103,B23:B65),'Summary and sign-off'!$A$48,'Summary and sign-off'!$A$49)</f>
        <v>Check - there are no hidden rows with data</v>
      </c>
      <c r="D66" s="137" t="str">
        <f>IF('Summary and sign-off'!F56='Summary and sign-off'!F54,'Summary and sign-off'!A51,'Summary and sign-off'!A50)</f>
        <v>Check - each entry provides sufficient information</v>
      </c>
      <c r="E66" s="137"/>
      <c r="F66" s="17"/>
    </row>
    <row r="67" spans="1:6" ht="10.5" customHeight="1" x14ac:dyDescent="0.2">
      <c r="A67" s="17"/>
      <c r="B67" s="19"/>
      <c r="C67" s="17"/>
      <c r="D67" s="17"/>
      <c r="E67" s="17"/>
      <c r="F67" s="17"/>
    </row>
    <row r="68" spans="1:6" ht="24.75" customHeight="1" x14ac:dyDescent="0.2">
      <c r="A68" s="139" t="s">
        <v>153</v>
      </c>
      <c r="B68" s="139"/>
      <c r="C68" s="139"/>
      <c r="D68" s="139"/>
      <c r="E68" s="139"/>
      <c r="F68" s="17"/>
    </row>
    <row r="69" spans="1:6" ht="27" customHeight="1" x14ac:dyDescent="0.2">
      <c r="A69" s="24" t="s">
        <v>122</v>
      </c>
      <c r="B69" s="24" t="s">
        <v>66</v>
      </c>
      <c r="C69" s="24" t="s">
        <v>154</v>
      </c>
      <c r="D69" s="24" t="s">
        <v>155</v>
      </c>
      <c r="E69" s="24" t="s">
        <v>126</v>
      </c>
      <c r="F69" s="28"/>
    </row>
    <row r="70" spans="1:6" s="2" customFormat="1" x14ac:dyDescent="0.2">
      <c r="A70" s="115"/>
      <c r="B70" s="115"/>
      <c r="C70" s="115"/>
      <c r="D70" s="115"/>
      <c r="E70" s="115"/>
      <c r="F70" s="1"/>
    </row>
    <row r="71" spans="1:6" s="2" customFormat="1" x14ac:dyDescent="0.2">
      <c r="A71" s="115"/>
      <c r="B71" s="115"/>
      <c r="C71" s="115"/>
      <c r="D71" s="115"/>
      <c r="E71" s="115"/>
      <c r="F71" s="1"/>
    </row>
    <row r="72" spans="1:6" s="2" customFormat="1" x14ac:dyDescent="0.2">
      <c r="A72" s="115"/>
      <c r="B72" s="115"/>
      <c r="C72" s="115"/>
      <c r="D72" s="115"/>
      <c r="E72" s="115"/>
      <c r="F72" s="1"/>
    </row>
    <row r="73" spans="1:6" s="2" customFormat="1" x14ac:dyDescent="0.2">
      <c r="A73" s="115"/>
      <c r="B73" s="115"/>
      <c r="C73" s="115"/>
      <c r="D73" s="115"/>
      <c r="E73" s="115"/>
      <c r="F73" s="1"/>
    </row>
    <row r="74" spans="1:6" s="2" customFormat="1" x14ac:dyDescent="0.2">
      <c r="A74" s="115"/>
      <c r="B74" s="115"/>
      <c r="C74" s="115"/>
      <c r="D74" s="115"/>
      <c r="E74" s="115"/>
      <c r="F74" s="1"/>
    </row>
    <row r="75" spans="1:6" s="2" customFormat="1" x14ac:dyDescent="0.2">
      <c r="A75" s="115"/>
      <c r="B75" s="115"/>
      <c r="C75" s="115"/>
      <c r="D75" s="115"/>
      <c r="E75" s="115"/>
      <c r="F75" s="1"/>
    </row>
    <row r="76" spans="1:6" s="2" customFormat="1" ht="21" customHeight="1" x14ac:dyDescent="0.2">
      <c r="A76" s="115"/>
      <c r="B76" s="115"/>
      <c r="C76" s="115"/>
      <c r="D76" s="115"/>
      <c r="E76" s="115"/>
      <c r="F76" s="1"/>
    </row>
    <row r="77" spans="1:6" s="2" customFormat="1" x14ac:dyDescent="0.2">
      <c r="A77" s="115"/>
      <c r="B77" s="115"/>
      <c r="C77" s="115"/>
      <c r="D77" s="115"/>
      <c r="E77" s="115"/>
      <c r="F77" s="1"/>
    </row>
    <row r="78" spans="1:6" s="2" customFormat="1" x14ac:dyDescent="0.2">
      <c r="A78" s="115"/>
      <c r="B78" s="115"/>
      <c r="C78" s="115"/>
      <c r="D78" s="115"/>
      <c r="E78" s="115"/>
      <c r="F78" s="1"/>
    </row>
    <row r="79" spans="1:6" s="2" customFormat="1" x14ac:dyDescent="0.2">
      <c r="A79" s="115"/>
      <c r="B79" s="115"/>
      <c r="C79" s="115"/>
      <c r="D79" s="115"/>
      <c r="E79" s="115"/>
      <c r="F79" s="1"/>
    </row>
    <row r="80" spans="1:6" s="2" customFormat="1" x14ac:dyDescent="0.2">
      <c r="A80" s="115"/>
      <c r="B80" s="115"/>
      <c r="C80" s="115"/>
      <c r="D80" s="115"/>
      <c r="E80" s="115"/>
      <c r="F80" s="1"/>
    </row>
    <row r="81" spans="1:6" s="2" customFormat="1" x14ac:dyDescent="0.2">
      <c r="A81" s="115"/>
      <c r="B81" s="115"/>
      <c r="C81" s="115"/>
      <c r="D81" s="115"/>
      <c r="E81" s="115"/>
      <c r="F81" s="1"/>
    </row>
    <row r="82" spans="1:6" s="2" customFormat="1" x14ac:dyDescent="0.2">
      <c r="A82" s="115"/>
      <c r="B82" s="115"/>
      <c r="C82" s="115"/>
      <c r="D82" s="115"/>
      <c r="E82" s="115"/>
      <c r="F82" s="1"/>
    </row>
    <row r="83" spans="1:6" s="2" customFormat="1" ht="16.5" customHeight="1" x14ac:dyDescent="0.2">
      <c r="A83" s="115"/>
      <c r="B83" s="115"/>
      <c r="C83" s="115"/>
      <c r="D83" s="115"/>
      <c r="E83" s="115"/>
      <c r="F83" s="1"/>
    </row>
    <row r="84" spans="1:6" s="2" customFormat="1" x14ac:dyDescent="0.2">
      <c r="A84" s="115"/>
      <c r="B84" s="115"/>
      <c r="C84" s="115"/>
      <c r="D84" s="115"/>
      <c r="E84" s="115"/>
      <c r="F84" s="1"/>
    </row>
    <row r="85" spans="1:6" s="2" customFormat="1" x14ac:dyDescent="0.2">
      <c r="A85" s="113"/>
      <c r="B85" s="114"/>
      <c r="C85" s="115"/>
      <c r="D85" s="115"/>
      <c r="E85" s="116"/>
      <c r="F85" s="1"/>
    </row>
    <row r="86" spans="1:6" s="2" customFormat="1" hidden="1" x14ac:dyDescent="0.2">
      <c r="A86" s="94"/>
      <c r="B86" s="95"/>
      <c r="C86" s="96"/>
      <c r="D86" s="96"/>
      <c r="E86" s="97"/>
      <c r="F86" s="1"/>
    </row>
    <row r="87" spans="1:6" ht="19.5" customHeight="1" x14ac:dyDescent="0.2">
      <c r="A87" s="71" t="s">
        <v>156</v>
      </c>
      <c r="B87" s="72">
        <f>SUM(B70:B86)</f>
        <v>0</v>
      </c>
      <c r="C87" s="124" t="str">
        <f>IF(SUBTOTAL(3,B70:B86)=SUBTOTAL(103,B70:B86),'Summary and sign-off'!$A$48,'Summary and sign-off'!$A$49)</f>
        <v>Check - there are no hidden rows with data</v>
      </c>
      <c r="D87" s="137" t="str">
        <f>IF('Summary and sign-off'!F57='Summary and sign-off'!F54,'Summary and sign-off'!A51,'Summary and sign-off'!A50)</f>
        <v>Check - each entry provides sufficient information</v>
      </c>
      <c r="E87" s="137"/>
      <c r="F87" s="17"/>
    </row>
    <row r="88" spans="1:6" ht="10.5" customHeight="1" x14ac:dyDescent="0.2">
      <c r="A88" s="17"/>
      <c r="B88" s="57"/>
      <c r="C88" s="19"/>
      <c r="D88" s="17"/>
      <c r="E88" s="17"/>
      <c r="F88" s="17"/>
    </row>
    <row r="89" spans="1:6" ht="34.5" customHeight="1" x14ac:dyDescent="0.2">
      <c r="A89" s="31" t="s">
        <v>157</v>
      </c>
      <c r="B89" s="58">
        <f>B19+B66+B87</f>
        <v>29178.83</v>
      </c>
      <c r="C89" s="32"/>
      <c r="D89" s="32"/>
      <c r="E89" s="32"/>
      <c r="F89" s="17"/>
    </row>
    <row r="90" spans="1:6" x14ac:dyDescent="0.2">
      <c r="A90" s="17"/>
      <c r="B90" s="19"/>
      <c r="C90" s="17"/>
      <c r="D90" s="17"/>
      <c r="E90" s="17"/>
      <c r="F90" s="17"/>
    </row>
    <row r="91" spans="1:6" x14ac:dyDescent="0.2">
      <c r="A91" s="18" t="s">
        <v>77</v>
      </c>
      <c r="B91" s="19"/>
      <c r="C91" s="17"/>
      <c r="D91" s="17"/>
      <c r="E91" s="17"/>
      <c r="F91" s="17"/>
    </row>
    <row r="92" spans="1:6" ht="12.6" customHeight="1" x14ac:dyDescent="0.2">
      <c r="A92" s="20" t="s">
        <v>158</v>
      </c>
      <c r="F92" s="17"/>
    </row>
    <row r="93" spans="1:6" ht="12.95" customHeight="1" x14ac:dyDescent="0.2">
      <c r="A93" s="20" t="s">
        <v>159</v>
      </c>
      <c r="B93" s="17"/>
      <c r="D93" s="17"/>
      <c r="F93" s="17"/>
    </row>
    <row r="94" spans="1:6" x14ac:dyDescent="0.2">
      <c r="A94" s="20" t="s">
        <v>160</v>
      </c>
      <c r="F94" s="17"/>
    </row>
    <row r="95" spans="1:6" x14ac:dyDescent="0.2">
      <c r="A95" s="20" t="s">
        <v>83</v>
      </c>
      <c r="B95" s="19"/>
      <c r="C95" s="17"/>
      <c r="D95" s="17"/>
      <c r="E95" s="17"/>
      <c r="F95" s="17"/>
    </row>
    <row r="96" spans="1:6" ht="12.95" customHeight="1" x14ac:dyDescent="0.2">
      <c r="A96" s="20" t="s">
        <v>161</v>
      </c>
      <c r="B96" s="17"/>
      <c r="D96" s="17"/>
      <c r="F96" s="17"/>
    </row>
    <row r="97" spans="1:6" x14ac:dyDescent="0.2">
      <c r="A97" s="20" t="s">
        <v>162</v>
      </c>
      <c r="F97" s="17"/>
    </row>
    <row r="98" spans="1:6" x14ac:dyDescent="0.2">
      <c r="A98" s="20" t="s">
        <v>163</v>
      </c>
      <c r="B98" s="20"/>
      <c r="C98" s="20"/>
      <c r="D98" s="20"/>
      <c r="F98" s="17"/>
    </row>
    <row r="99" spans="1:6" x14ac:dyDescent="0.2">
      <c r="A99" s="26"/>
      <c r="B99" s="17"/>
      <c r="C99" s="17"/>
      <c r="D99" s="17"/>
      <c r="E99" s="17"/>
      <c r="F99" s="17"/>
    </row>
    <row r="100" spans="1:6" hidden="1" x14ac:dyDescent="0.2">
      <c r="A100" s="26"/>
      <c r="B100" s="17"/>
      <c r="C100" s="17"/>
      <c r="D100" s="17"/>
      <c r="E100" s="17"/>
      <c r="F100" s="17"/>
    </row>
    <row r="101" spans="1:6" x14ac:dyDescent="0.2"/>
    <row r="102" spans="1:6" x14ac:dyDescent="0.2"/>
    <row r="103" spans="1:6" x14ac:dyDescent="0.2"/>
    <row r="104" spans="1:6" x14ac:dyDescent="0.2"/>
    <row r="105" spans="1:6" ht="12.75" hidden="1" customHeight="1" x14ac:dyDescent="0.2"/>
    <row r="106" spans="1:6" x14ac:dyDescent="0.2"/>
    <row r="107" spans="1:6" x14ac:dyDescent="0.2"/>
    <row r="108" spans="1:6" hidden="1" x14ac:dyDescent="0.2">
      <c r="A108" s="26"/>
      <c r="B108" s="17"/>
      <c r="C108" s="17"/>
      <c r="D108" s="17"/>
      <c r="E108" s="17"/>
      <c r="F108" s="17"/>
    </row>
    <row r="109" spans="1:6" hidden="1" x14ac:dyDescent="0.2">
      <c r="A109" s="26"/>
      <c r="B109" s="17"/>
      <c r="C109" s="17"/>
      <c r="D109" s="17"/>
      <c r="E109" s="17"/>
      <c r="F109" s="17"/>
    </row>
    <row r="110" spans="1:6" hidden="1" x14ac:dyDescent="0.2">
      <c r="A110" s="26"/>
      <c r="B110" s="17"/>
      <c r="C110" s="17"/>
      <c r="D110" s="17"/>
      <c r="E110" s="17"/>
      <c r="F110" s="17"/>
    </row>
    <row r="111" spans="1:6" hidden="1" x14ac:dyDescent="0.2">
      <c r="A111" s="26"/>
      <c r="B111" s="17"/>
      <c r="C111" s="17"/>
      <c r="D111" s="17"/>
      <c r="E111" s="17"/>
      <c r="F111" s="17"/>
    </row>
    <row r="112" spans="1:6" hidden="1" x14ac:dyDescent="0.2">
      <c r="A112" s="26"/>
      <c r="B112" s="17"/>
      <c r="C112" s="17"/>
      <c r="D112" s="17"/>
      <c r="E112" s="17"/>
      <c r="F112" s="17"/>
    </row>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7" x14ac:dyDescent="0.2"/>
    <row r="138" x14ac:dyDescent="0.2"/>
    <row r="140" x14ac:dyDescent="0.2"/>
    <row r="141" x14ac:dyDescent="0.2"/>
    <row r="142" x14ac:dyDescent="0.2"/>
    <row r="143" x14ac:dyDescent="0.2"/>
    <row r="144" x14ac:dyDescent="0.2"/>
    <row r="145" x14ac:dyDescent="0.2"/>
    <row r="146" x14ac:dyDescent="0.2"/>
    <row r="147" x14ac:dyDescent="0.2"/>
    <row r="148" x14ac:dyDescent="0.2"/>
    <row r="149" x14ac:dyDescent="0.2"/>
  </sheetData>
  <sheetProtection sheet="1" formatCells="0" formatRows="0" insertColumns="0" insertRows="0" deleteRows="0"/>
  <mergeCells count="15">
    <mergeCell ref="B7:E7"/>
    <mergeCell ref="B5:E5"/>
    <mergeCell ref="D87:E87"/>
    <mergeCell ref="A1:E1"/>
    <mergeCell ref="A21:E21"/>
    <mergeCell ref="A68:E68"/>
    <mergeCell ref="B2:E2"/>
    <mergeCell ref="B3:E3"/>
    <mergeCell ref="B4:E4"/>
    <mergeCell ref="A8:E8"/>
    <mergeCell ref="A9:E9"/>
    <mergeCell ref="B6:E6"/>
    <mergeCell ref="D19:E19"/>
    <mergeCell ref="D66:E66"/>
    <mergeCell ref="A10:E10"/>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23:A60 A64:A65 A12 A70 A8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69 A22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61:A63 A78:A85 A71:A76 A13:A18"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&amp;C&amp;"Calibri"&amp;10&amp;K000000 IN-CONFIDENCE&amp;1#_x000D_</oddHeader>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B78:B86 B70:B76 B12:B18 B23:B65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topLeftCell="A2"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38" t="s">
        <v>113</v>
      </c>
      <c r="B1" s="138"/>
      <c r="C1" s="138"/>
      <c r="D1" s="138"/>
      <c r="E1" s="138"/>
    </row>
    <row r="2" spans="1:6" ht="21" customHeight="1" x14ac:dyDescent="0.2">
      <c r="A2" s="3" t="s">
        <v>114</v>
      </c>
      <c r="B2" s="136" t="str">
        <f>'Summary and sign-off'!B2:F2</f>
        <v xml:space="preserve">Whaikaha - Ministry of Disabled People </v>
      </c>
      <c r="C2" s="136"/>
      <c r="D2" s="136"/>
      <c r="E2" s="136"/>
    </row>
    <row r="3" spans="1:6" ht="31.5" x14ac:dyDescent="0.2">
      <c r="A3" s="3" t="s">
        <v>115</v>
      </c>
      <c r="B3" s="136" t="str">
        <f>'Summary and sign-off'!B3:F3</f>
        <v>Paula Tesoriero</v>
      </c>
      <c r="C3" s="136"/>
      <c r="D3" s="136"/>
      <c r="E3" s="136"/>
    </row>
    <row r="4" spans="1:6" ht="21" customHeight="1" x14ac:dyDescent="0.2">
      <c r="A4" s="3" t="s">
        <v>116</v>
      </c>
      <c r="B4" s="136">
        <f>'Summary and sign-off'!B4:F4</f>
        <v>44743</v>
      </c>
      <c r="C4" s="136"/>
      <c r="D4" s="136"/>
      <c r="E4" s="136"/>
    </row>
    <row r="5" spans="1:6" ht="21" customHeight="1" x14ac:dyDescent="0.2">
      <c r="A5" s="3" t="s">
        <v>117</v>
      </c>
      <c r="B5" s="136">
        <f>'Summary and sign-off'!B5:F5</f>
        <v>45107</v>
      </c>
      <c r="C5" s="136"/>
      <c r="D5" s="136"/>
      <c r="E5" s="136"/>
    </row>
    <row r="6" spans="1:6" ht="21" customHeight="1" x14ac:dyDescent="0.2">
      <c r="A6" s="3" t="s">
        <v>118</v>
      </c>
      <c r="B6" s="131"/>
      <c r="C6" s="131"/>
      <c r="D6" s="131"/>
      <c r="E6" s="131"/>
    </row>
    <row r="7" spans="1:6" ht="21" customHeight="1" x14ac:dyDescent="0.2">
      <c r="A7" s="3" t="s">
        <v>58</v>
      </c>
      <c r="B7" s="131"/>
      <c r="C7" s="131"/>
      <c r="D7" s="131"/>
      <c r="E7" s="131"/>
    </row>
    <row r="8" spans="1:6" ht="35.25" customHeight="1" x14ac:dyDescent="0.25">
      <c r="A8" s="147" t="s">
        <v>164</v>
      </c>
      <c r="B8" s="147"/>
      <c r="C8" s="148"/>
      <c r="D8" s="148"/>
      <c r="E8" s="148"/>
      <c r="F8" s="27"/>
    </row>
    <row r="9" spans="1:6" ht="35.25" customHeight="1" x14ac:dyDescent="0.25">
      <c r="A9" s="145" t="s">
        <v>165</v>
      </c>
      <c r="B9" s="146"/>
      <c r="C9" s="146"/>
      <c r="D9" s="146"/>
      <c r="E9" s="146"/>
      <c r="F9" s="27"/>
    </row>
    <row r="10" spans="1:6" ht="27" customHeight="1" x14ac:dyDescent="0.2">
      <c r="A10" s="24" t="s">
        <v>166</v>
      </c>
      <c r="B10" s="24" t="s">
        <v>66</v>
      </c>
      <c r="C10" s="24" t="s">
        <v>167</v>
      </c>
      <c r="D10" s="24" t="s">
        <v>168</v>
      </c>
      <c r="E10" s="24" t="s">
        <v>126</v>
      </c>
      <c r="F10" s="20"/>
    </row>
    <row r="11" spans="1:6" s="2" customFormat="1" x14ac:dyDescent="0.2">
      <c r="A11" s="117"/>
      <c r="B11" s="114"/>
      <c r="C11" s="118"/>
      <c r="D11" s="118"/>
      <c r="E11" s="119"/>
    </row>
    <row r="12" spans="1:6" s="2" customFormat="1" x14ac:dyDescent="0.2">
      <c r="A12" s="113" t="s">
        <v>169</v>
      </c>
      <c r="B12" s="114"/>
      <c r="C12" s="118"/>
      <c r="D12" s="118"/>
      <c r="E12" s="119"/>
    </row>
    <row r="13" spans="1:6" s="2" customFormat="1" x14ac:dyDescent="0.2">
      <c r="A13" s="113"/>
      <c r="B13" s="114"/>
      <c r="C13" s="118"/>
      <c r="D13" s="118"/>
      <c r="E13" s="119"/>
    </row>
    <row r="14" spans="1:6" s="2" customFormat="1" x14ac:dyDescent="0.2">
      <c r="A14" s="113"/>
      <c r="B14" s="114"/>
      <c r="C14" s="118"/>
      <c r="D14" s="118"/>
      <c r="E14" s="119"/>
    </row>
    <row r="15" spans="1:6" s="2" customFormat="1" x14ac:dyDescent="0.2">
      <c r="A15" s="113"/>
      <c r="B15" s="114"/>
      <c r="C15" s="118"/>
      <c r="D15" s="118"/>
      <c r="E15" s="119"/>
    </row>
    <row r="16" spans="1:6" s="2" customFormat="1" x14ac:dyDescent="0.2">
      <c r="A16" s="113"/>
      <c r="B16" s="114"/>
      <c r="C16" s="118"/>
      <c r="D16" s="118"/>
      <c r="E16" s="119"/>
    </row>
    <row r="17" spans="1:6" s="2" customFormat="1" x14ac:dyDescent="0.2">
      <c r="A17" s="113"/>
      <c r="B17" s="114"/>
      <c r="C17" s="118"/>
      <c r="D17" s="118"/>
      <c r="E17" s="119"/>
    </row>
    <row r="18" spans="1:6" s="2" customFormat="1" x14ac:dyDescent="0.2">
      <c r="A18" s="113"/>
      <c r="B18" s="114"/>
      <c r="C18" s="118"/>
      <c r="D18" s="118"/>
      <c r="E18" s="119"/>
    </row>
    <row r="19" spans="1:6" s="2" customFormat="1" x14ac:dyDescent="0.2">
      <c r="A19" s="113"/>
      <c r="B19" s="114"/>
      <c r="C19" s="118"/>
      <c r="D19" s="118"/>
      <c r="E19" s="119"/>
    </row>
    <row r="20" spans="1:6" s="2" customFormat="1" x14ac:dyDescent="0.2">
      <c r="A20" s="113"/>
      <c r="B20" s="114"/>
      <c r="C20" s="118"/>
      <c r="D20" s="118"/>
      <c r="E20" s="119"/>
    </row>
    <row r="21" spans="1:6" s="2" customFormat="1" x14ac:dyDescent="0.2">
      <c r="A21" s="113"/>
      <c r="B21" s="114"/>
      <c r="C21" s="118"/>
      <c r="D21" s="118"/>
      <c r="E21" s="119"/>
    </row>
    <row r="22" spans="1:6" s="2" customFormat="1" x14ac:dyDescent="0.2">
      <c r="A22" s="117"/>
      <c r="B22" s="114"/>
      <c r="C22" s="118"/>
      <c r="D22" s="118"/>
      <c r="E22" s="119"/>
    </row>
    <row r="23" spans="1:6" s="2" customFormat="1" x14ac:dyDescent="0.2">
      <c r="A23" s="117"/>
      <c r="B23" s="114"/>
      <c r="C23" s="118"/>
      <c r="D23" s="118"/>
      <c r="E23" s="119"/>
    </row>
    <row r="24" spans="1:6" s="2" customFormat="1" ht="11.25" hidden="1" customHeight="1" x14ac:dyDescent="0.2">
      <c r="A24" s="98"/>
      <c r="B24" s="95"/>
      <c r="C24" s="99"/>
      <c r="D24" s="99"/>
      <c r="E24" s="100"/>
    </row>
    <row r="25" spans="1:6" ht="34.5" customHeight="1" x14ac:dyDescent="0.2">
      <c r="A25" s="53" t="s">
        <v>170</v>
      </c>
      <c r="B25" s="62">
        <f>SUM(B11:B24)</f>
        <v>0</v>
      </c>
      <c r="C25" s="70" t="str">
        <f>IF(SUBTOTAL(3,B11:B24)=SUBTOTAL(103,B11:B24),'Summary and sign-off'!$A$48,'Summary and sign-off'!$A$49)</f>
        <v>Check - there are no hidden rows with data</v>
      </c>
      <c r="D25" s="137" t="str">
        <f>IF('Summary and sign-off'!F58='Summary and sign-off'!F54,'Summary and sign-off'!A51,'Summary and sign-off'!A50)</f>
        <v>Check - each entry provides sufficient information</v>
      </c>
      <c r="E25" s="137"/>
      <c r="F25" s="2"/>
    </row>
    <row r="26" spans="1:6" x14ac:dyDescent="0.2">
      <c r="A26" s="18"/>
      <c r="B26" s="17"/>
      <c r="C26" s="17"/>
      <c r="D26" s="17"/>
      <c r="E26" s="17"/>
    </row>
    <row r="27" spans="1:6" x14ac:dyDescent="0.2">
      <c r="A27" s="18" t="s">
        <v>77</v>
      </c>
      <c r="B27" s="19"/>
      <c r="C27" s="17"/>
      <c r="D27" s="17"/>
      <c r="E27" s="17"/>
    </row>
    <row r="28" spans="1:6" ht="12.75" customHeight="1" x14ac:dyDescent="0.2">
      <c r="A28" s="20" t="s">
        <v>171</v>
      </c>
      <c r="B28" s="20"/>
      <c r="C28" s="20"/>
      <c r="D28" s="20"/>
      <c r="E28" s="20"/>
    </row>
    <row r="29" spans="1:6" x14ac:dyDescent="0.2">
      <c r="A29" s="20" t="s">
        <v>172</v>
      </c>
      <c r="B29" s="20"/>
      <c r="C29" s="28"/>
      <c r="D29" s="28"/>
      <c r="E29" s="28"/>
    </row>
    <row r="30" spans="1:6" x14ac:dyDescent="0.2">
      <c r="A30" s="20" t="s">
        <v>83</v>
      </c>
      <c r="B30" s="19"/>
      <c r="C30" s="17"/>
      <c r="D30" s="17"/>
      <c r="E30" s="17"/>
      <c r="F30" s="17"/>
    </row>
    <row r="31" spans="1:6" x14ac:dyDescent="0.2">
      <c r="A31" s="20" t="s">
        <v>173</v>
      </c>
      <c r="B31" s="20"/>
      <c r="C31" s="28"/>
      <c r="D31" s="28"/>
      <c r="E31" s="28"/>
    </row>
    <row r="32" spans="1:6" ht="12.75" customHeight="1" x14ac:dyDescent="0.2">
      <c r="A32" s="20" t="s">
        <v>174</v>
      </c>
      <c r="B32" s="20"/>
      <c r="C32" s="22"/>
      <c r="D32" s="22"/>
      <c r="E32" s="22"/>
    </row>
    <row r="33" spans="1:5" x14ac:dyDescent="0.2">
      <c r="A33" s="17"/>
      <c r="B33" s="17"/>
      <c r="C33" s="17"/>
      <c r="D33" s="17"/>
      <c r="E33" s="17"/>
    </row>
  </sheetData>
  <sheetProtection sheet="1" formatCells="0" insertRows="0" deleteRows="0"/>
  <mergeCells count="10">
    <mergeCell ref="D25:E25"/>
    <mergeCell ref="B6:E6"/>
    <mergeCell ref="B5:E5"/>
    <mergeCell ref="A1:E1"/>
    <mergeCell ref="A9:E9"/>
    <mergeCell ref="B2:E2"/>
    <mergeCell ref="B3:E3"/>
    <mergeCell ref="B4:E4"/>
    <mergeCell ref="A8:E8"/>
    <mergeCell ref="B7:E7"/>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&amp;C&amp;"Calibri"&amp;10&amp;K000000 IN-CONFIDENCE&amp;1#_x000D_</oddHeader>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38" t="s">
        <v>113</v>
      </c>
      <c r="B1" s="138"/>
      <c r="C1" s="138"/>
      <c r="D1" s="138"/>
      <c r="E1" s="138"/>
    </row>
    <row r="2" spans="1:6" ht="21" customHeight="1" x14ac:dyDescent="0.2">
      <c r="A2" s="3" t="s">
        <v>114</v>
      </c>
      <c r="B2" s="136" t="str">
        <f>'Summary and sign-off'!B2:F2</f>
        <v xml:space="preserve">Whaikaha - Ministry of Disabled People </v>
      </c>
      <c r="C2" s="136"/>
      <c r="D2" s="136"/>
      <c r="E2" s="136"/>
    </row>
    <row r="3" spans="1:6" ht="31.5" x14ac:dyDescent="0.2">
      <c r="A3" s="3" t="s">
        <v>175</v>
      </c>
      <c r="B3" s="136" t="str">
        <f>'Summary and sign-off'!B3:F3</f>
        <v>Paula Tesoriero</v>
      </c>
      <c r="C3" s="136"/>
      <c r="D3" s="136"/>
      <c r="E3" s="136"/>
    </row>
    <row r="4" spans="1:6" ht="21" customHeight="1" x14ac:dyDescent="0.2">
      <c r="A4" s="3" t="s">
        <v>116</v>
      </c>
      <c r="B4" s="136">
        <f>'Summary and sign-off'!B4:F4</f>
        <v>44743</v>
      </c>
      <c r="C4" s="136"/>
      <c r="D4" s="136"/>
      <c r="E4" s="136"/>
    </row>
    <row r="5" spans="1:6" ht="21" customHeight="1" x14ac:dyDescent="0.2">
      <c r="A5" s="3" t="s">
        <v>117</v>
      </c>
      <c r="B5" s="136">
        <f>'Summary and sign-off'!B5:F5</f>
        <v>45107</v>
      </c>
      <c r="C5" s="136"/>
      <c r="D5" s="136"/>
      <c r="E5" s="136"/>
    </row>
    <row r="6" spans="1:6" ht="21" customHeight="1" x14ac:dyDescent="0.2">
      <c r="A6" s="3" t="s">
        <v>118</v>
      </c>
      <c r="B6" s="131" t="s">
        <v>85</v>
      </c>
      <c r="C6" s="131"/>
      <c r="D6" s="131"/>
      <c r="E6" s="131"/>
      <c r="F6" s="23"/>
    </row>
    <row r="7" spans="1:6" ht="21" customHeight="1" x14ac:dyDescent="0.2">
      <c r="A7" s="3" t="s">
        <v>58</v>
      </c>
      <c r="B7" s="131"/>
      <c r="C7" s="131"/>
      <c r="D7" s="131"/>
      <c r="E7" s="131"/>
      <c r="F7" s="23"/>
    </row>
    <row r="8" spans="1:6" ht="35.25" customHeight="1" x14ac:dyDescent="0.2">
      <c r="A8" s="141" t="s">
        <v>176</v>
      </c>
      <c r="B8" s="141"/>
      <c r="C8" s="148"/>
      <c r="D8" s="148"/>
      <c r="E8" s="148"/>
    </row>
    <row r="9" spans="1:6" ht="35.25" customHeight="1" x14ac:dyDescent="0.2">
      <c r="A9" s="149" t="s">
        <v>177</v>
      </c>
      <c r="B9" s="150"/>
      <c r="C9" s="150"/>
      <c r="D9" s="150"/>
      <c r="E9" s="150"/>
    </row>
    <row r="10" spans="1:6" ht="27" customHeight="1" x14ac:dyDescent="0.2">
      <c r="A10" s="24" t="s">
        <v>122</v>
      </c>
      <c r="B10" s="24" t="s">
        <v>66</v>
      </c>
      <c r="C10" s="24" t="s">
        <v>178</v>
      </c>
      <c r="D10" s="24" t="s">
        <v>179</v>
      </c>
      <c r="E10" s="24" t="s">
        <v>126</v>
      </c>
      <c r="F10" s="20"/>
    </row>
    <row r="11" spans="1:6" s="2" customFormat="1" hidden="1" x14ac:dyDescent="0.2">
      <c r="A11" s="98"/>
      <c r="B11" s="95"/>
      <c r="C11" s="99"/>
      <c r="D11" s="99"/>
      <c r="E11" s="100"/>
    </row>
    <row r="12" spans="1:6" s="2" customFormat="1" x14ac:dyDescent="0.2">
      <c r="A12" s="113">
        <v>44986</v>
      </c>
      <c r="B12" s="114">
        <v>4200</v>
      </c>
      <c r="C12" s="118" t="s">
        <v>180</v>
      </c>
      <c r="D12" s="118" t="s">
        <v>181</v>
      </c>
      <c r="E12" s="119"/>
    </row>
    <row r="13" spans="1:6" s="2" customFormat="1" x14ac:dyDescent="0.2">
      <c r="A13" s="113">
        <v>45047</v>
      </c>
      <c r="B13" s="114">
        <v>700</v>
      </c>
      <c r="C13" s="118" t="s">
        <v>180</v>
      </c>
      <c r="D13" s="118" t="s">
        <v>181</v>
      </c>
      <c r="E13" s="119"/>
    </row>
    <row r="14" spans="1:6" s="2" customFormat="1" x14ac:dyDescent="0.2">
      <c r="A14" s="113">
        <v>45078</v>
      </c>
      <c r="B14" s="114">
        <v>700</v>
      </c>
      <c r="C14" s="118" t="s">
        <v>180</v>
      </c>
      <c r="D14" s="118" t="s">
        <v>181</v>
      </c>
      <c r="E14" s="119"/>
    </row>
    <row r="15" spans="1:6" s="2" customFormat="1" x14ac:dyDescent="0.2">
      <c r="A15" s="113"/>
      <c r="B15" s="114"/>
      <c r="C15" s="118"/>
      <c r="D15" s="118"/>
      <c r="E15" s="119"/>
    </row>
    <row r="16" spans="1:6" s="2" customFormat="1" x14ac:dyDescent="0.2">
      <c r="A16" s="113"/>
      <c r="B16" s="114"/>
      <c r="C16" s="118"/>
      <c r="D16" s="118"/>
      <c r="E16" s="119"/>
    </row>
    <row r="17" spans="1:6" s="2" customFormat="1" x14ac:dyDescent="0.2">
      <c r="A17" s="113"/>
      <c r="B17" s="114"/>
      <c r="C17" s="118"/>
      <c r="D17" s="118"/>
      <c r="E17" s="119"/>
    </row>
    <row r="18" spans="1:6" s="2" customFormat="1" x14ac:dyDescent="0.2">
      <c r="A18" s="113"/>
      <c r="B18" s="114"/>
      <c r="C18" s="118"/>
      <c r="D18" s="118"/>
      <c r="E18" s="119"/>
    </row>
    <row r="19" spans="1:6" s="2" customFormat="1" x14ac:dyDescent="0.2">
      <c r="A19" s="113"/>
      <c r="B19" s="114"/>
      <c r="C19" s="118"/>
      <c r="D19" s="118"/>
      <c r="E19" s="119"/>
    </row>
    <row r="20" spans="1:6" s="2" customFormat="1" x14ac:dyDescent="0.2">
      <c r="A20" s="113"/>
      <c r="B20" s="114"/>
      <c r="C20" s="118"/>
      <c r="D20" s="118"/>
      <c r="E20" s="119"/>
    </row>
    <row r="21" spans="1:6" s="2" customFormat="1" x14ac:dyDescent="0.2">
      <c r="A21" s="113"/>
      <c r="B21" s="114"/>
      <c r="C21" s="118"/>
      <c r="D21" s="118"/>
      <c r="E21" s="119"/>
    </row>
    <row r="22" spans="1:6" s="2" customFormat="1" x14ac:dyDescent="0.2">
      <c r="A22" s="117"/>
      <c r="B22" s="114"/>
      <c r="C22" s="118"/>
      <c r="D22" s="118"/>
      <c r="E22" s="119"/>
    </row>
    <row r="23" spans="1:6" s="2" customFormat="1" x14ac:dyDescent="0.2">
      <c r="A23" s="117"/>
      <c r="B23" s="114"/>
      <c r="C23" s="118"/>
      <c r="D23" s="118"/>
      <c r="E23" s="119"/>
    </row>
    <row r="24" spans="1:6" s="2" customFormat="1" hidden="1" x14ac:dyDescent="0.2">
      <c r="A24" s="98"/>
      <c r="B24" s="95"/>
      <c r="C24" s="99"/>
      <c r="D24" s="99"/>
      <c r="E24" s="100"/>
    </row>
    <row r="25" spans="1:6" ht="34.5" customHeight="1" x14ac:dyDescent="0.2">
      <c r="A25" s="53" t="s">
        <v>182</v>
      </c>
      <c r="B25" s="62">
        <f>SUM(B11:B24)</f>
        <v>5600</v>
      </c>
      <c r="C25" s="70" t="str">
        <f>IF(SUBTOTAL(3,B11:B24)=SUBTOTAL(103,B11:B24),'Summary and sign-off'!$A$48,'Summary and sign-off'!$A$49)</f>
        <v>Check - there are no hidden rows with data</v>
      </c>
      <c r="D25" s="137" t="str">
        <f>IF('Summary and sign-off'!F59='Summary and sign-off'!F54,'Summary and sign-off'!A51,'Summary and sign-off'!A50)</f>
        <v>Check - each entry provides sufficient information</v>
      </c>
      <c r="E25" s="137"/>
    </row>
    <row r="26" spans="1:6" ht="14.1" customHeight="1" x14ac:dyDescent="0.2">
      <c r="B26" s="17"/>
      <c r="C26" s="17"/>
      <c r="D26" s="17"/>
      <c r="E26" s="17"/>
    </row>
    <row r="27" spans="1:6" x14ac:dyDescent="0.2">
      <c r="A27" s="18" t="s">
        <v>183</v>
      </c>
      <c r="B27" s="17"/>
      <c r="C27" s="17"/>
      <c r="D27" s="17"/>
      <c r="E27" s="17"/>
    </row>
    <row r="28" spans="1:6" ht="12.6" customHeight="1" x14ac:dyDescent="0.2">
      <c r="A28" s="20" t="s">
        <v>158</v>
      </c>
      <c r="B28" s="17"/>
      <c r="C28" s="17"/>
      <c r="D28" s="17"/>
      <c r="E28" s="17"/>
    </row>
    <row r="29" spans="1:6" x14ac:dyDescent="0.2">
      <c r="A29" s="20" t="s">
        <v>83</v>
      </c>
      <c r="B29" s="19"/>
      <c r="C29" s="17"/>
      <c r="D29" s="17"/>
      <c r="E29" s="17"/>
      <c r="F29" s="17"/>
    </row>
    <row r="30" spans="1:6" x14ac:dyDescent="0.2">
      <c r="A30" s="20" t="s">
        <v>173</v>
      </c>
      <c r="C30" s="17"/>
      <c r="D30" s="17"/>
      <c r="E30" s="17"/>
      <c r="F30" s="17"/>
    </row>
    <row r="31" spans="1:6" ht="12.75" customHeight="1" x14ac:dyDescent="0.2">
      <c r="A31" s="20" t="s">
        <v>174</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sheet="1"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Header>&amp;C&amp;"Calibri"&amp;10&amp;K000000 IN-CONFIDENCE&amp;1#_x000D_</oddHeader>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topLeftCell="A3" zoomScaleNormal="100" workbookViewId="0">
      <selection activeCell="B17" sqref="B17"/>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38" t="s">
        <v>184</v>
      </c>
      <c r="B1" s="138"/>
      <c r="C1" s="138"/>
      <c r="D1" s="138"/>
      <c r="E1" s="138"/>
      <c r="F1" s="138"/>
    </row>
    <row r="2" spans="1:6" ht="21" customHeight="1" x14ac:dyDescent="0.2">
      <c r="A2" s="3" t="s">
        <v>114</v>
      </c>
      <c r="B2" s="136" t="str">
        <f>'Summary and sign-off'!B2:F2</f>
        <v xml:space="preserve">Whaikaha - Ministry of Disabled People </v>
      </c>
      <c r="C2" s="136"/>
      <c r="D2" s="136"/>
      <c r="E2" s="136"/>
      <c r="F2" s="136"/>
    </row>
    <row r="3" spans="1:6" ht="31.5" x14ac:dyDescent="0.2">
      <c r="A3" s="3" t="s">
        <v>115</v>
      </c>
      <c r="B3" s="136" t="str">
        <f>'Summary and sign-off'!B3:F3</f>
        <v>Paula Tesoriero</v>
      </c>
      <c r="C3" s="136"/>
      <c r="D3" s="136"/>
      <c r="E3" s="136"/>
      <c r="F3" s="136"/>
    </row>
    <row r="4" spans="1:6" ht="21" customHeight="1" x14ac:dyDescent="0.2">
      <c r="A4" s="3" t="s">
        <v>116</v>
      </c>
      <c r="B4" s="136">
        <f>'Summary and sign-off'!B4:F4</f>
        <v>44743</v>
      </c>
      <c r="C4" s="136"/>
      <c r="D4" s="136"/>
      <c r="E4" s="136"/>
      <c r="F4" s="136"/>
    </row>
    <row r="5" spans="1:6" ht="21" customHeight="1" x14ac:dyDescent="0.2">
      <c r="A5" s="3" t="s">
        <v>117</v>
      </c>
      <c r="B5" s="136">
        <f>'Summary and sign-off'!B5:F5</f>
        <v>45107</v>
      </c>
      <c r="C5" s="136"/>
      <c r="D5" s="136"/>
      <c r="E5" s="136"/>
      <c r="F5" s="136"/>
    </row>
    <row r="6" spans="1:6" ht="21" customHeight="1" x14ac:dyDescent="0.2">
      <c r="A6" s="3" t="s">
        <v>185</v>
      </c>
      <c r="B6" s="131"/>
      <c r="C6" s="131"/>
      <c r="D6" s="131"/>
      <c r="E6" s="131"/>
      <c r="F6" s="131"/>
    </row>
    <row r="7" spans="1:6" ht="21" customHeight="1" x14ac:dyDescent="0.2">
      <c r="A7" s="3" t="s">
        <v>58</v>
      </c>
      <c r="B7" s="131"/>
      <c r="C7" s="131"/>
      <c r="D7" s="131"/>
      <c r="E7" s="131"/>
      <c r="F7" s="131"/>
    </row>
    <row r="8" spans="1:6" ht="36" customHeight="1" x14ac:dyDescent="0.2">
      <c r="A8" s="141" t="s">
        <v>186</v>
      </c>
      <c r="B8" s="141"/>
      <c r="C8" s="141"/>
      <c r="D8" s="141"/>
      <c r="E8" s="141"/>
      <c r="F8" s="141"/>
    </row>
    <row r="9" spans="1:6" ht="36" customHeight="1" x14ac:dyDescent="0.2">
      <c r="A9" s="149" t="s">
        <v>187</v>
      </c>
      <c r="B9" s="150"/>
      <c r="C9" s="150"/>
      <c r="D9" s="150"/>
      <c r="E9" s="150"/>
      <c r="F9" s="150"/>
    </row>
    <row r="10" spans="1:6" ht="39" customHeight="1" x14ac:dyDescent="0.2">
      <c r="A10" s="24" t="s">
        <v>122</v>
      </c>
      <c r="B10" s="108" t="s">
        <v>188</v>
      </c>
      <c r="C10" s="108" t="s">
        <v>189</v>
      </c>
      <c r="D10" s="108" t="s">
        <v>190</v>
      </c>
      <c r="E10" s="108" t="s">
        <v>191</v>
      </c>
      <c r="F10" s="108" t="s">
        <v>192</v>
      </c>
    </row>
    <row r="11" spans="1:6" s="2" customFormat="1" x14ac:dyDescent="0.2">
      <c r="A11" s="128"/>
      <c r="B11" s="118"/>
      <c r="C11" s="121"/>
      <c r="D11" s="118"/>
      <c r="E11" s="122"/>
      <c r="F11" s="119"/>
    </row>
    <row r="12" spans="1:6" s="2" customFormat="1" x14ac:dyDescent="0.2">
      <c r="A12" s="129" t="s">
        <v>169</v>
      </c>
      <c r="B12" s="120"/>
      <c r="C12" s="121"/>
      <c r="D12" s="120"/>
      <c r="E12" s="122"/>
      <c r="F12" s="123"/>
    </row>
    <row r="13" spans="1:6" s="2" customFormat="1" x14ac:dyDescent="0.2">
      <c r="A13" s="128"/>
      <c r="B13" s="118"/>
      <c r="C13" s="121"/>
      <c r="D13" s="118"/>
      <c r="E13" s="122"/>
      <c r="F13" s="119"/>
    </row>
    <row r="14" spans="1:6" s="2" customFormat="1" x14ac:dyDescent="0.2">
      <c r="A14" s="128"/>
      <c r="B14" s="118"/>
      <c r="C14" s="121"/>
      <c r="D14" s="118"/>
      <c r="E14" s="122"/>
      <c r="F14" s="119"/>
    </row>
    <row r="15" spans="1:6" s="2" customFormat="1" x14ac:dyDescent="0.2">
      <c r="A15" s="128"/>
      <c r="B15" s="118"/>
      <c r="C15" s="121"/>
      <c r="D15" s="118"/>
      <c r="E15" s="122"/>
      <c r="F15" s="119"/>
    </row>
    <row r="16" spans="1:6" s="2" customFormat="1" x14ac:dyDescent="0.2">
      <c r="A16" s="128"/>
      <c r="B16" s="118"/>
      <c r="C16" s="121"/>
      <c r="D16" s="118"/>
      <c r="E16" s="122"/>
      <c r="F16" s="119"/>
    </row>
    <row r="17" spans="1:7" s="2" customFormat="1" x14ac:dyDescent="0.2">
      <c r="A17" s="128"/>
      <c r="B17" s="118"/>
      <c r="C17" s="121"/>
      <c r="D17" s="118"/>
      <c r="E17" s="122"/>
      <c r="F17" s="119"/>
    </row>
    <row r="18" spans="1:7" s="2" customFormat="1" x14ac:dyDescent="0.2">
      <c r="A18" s="128"/>
      <c r="B18" s="118"/>
      <c r="C18" s="121"/>
      <c r="D18" s="118"/>
      <c r="E18" s="122"/>
      <c r="F18" s="119"/>
    </row>
    <row r="19" spans="1:7" s="2" customFormat="1" x14ac:dyDescent="0.2">
      <c r="A19" s="128"/>
      <c r="B19" s="118"/>
      <c r="C19" s="121"/>
      <c r="D19" s="118"/>
      <c r="E19" s="122"/>
      <c r="F19" s="119"/>
    </row>
    <row r="20" spans="1:7" s="2" customFormat="1" x14ac:dyDescent="0.2">
      <c r="A20" s="128"/>
      <c r="B20" s="118"/>
      <c r="C20" s="121"/>
      <c r="D20" s="118"/>
      <c r="E20" s="122"/>
      <c r="F20" s="119"/>
    </row>
    <row r="21" spans="1:7" s="2" customFormat="1" x14ac:dyDescent="0.2">
      <c r="A21" s="128"/>
      <c r="B21" s="118"/>
      <c r="C21" s="121"/>
      <c r="D21" s="118"/>
      <c r="E21" s="122"/>
      <c r="F21" s="119"/>
    </row>
    <row r="22" spans="1:7" s="2" customFormat="1" x14ac:dyDescent="0.2">
      <c r="A22" s="128"/>
      <c r="B22" s="118"/>
      <c r="C22" s="121"/>
      <c r="D22" s="118"/>
      <c r="E22" s="122"/>
      <c r="F22" s="119"/>
    </row>
    <row r="23" spans="1:7" s="2" customFormat="1" x14ac:dyDescent="0.2">
      <c r="A23" s="113"/>
      <c r="B23" s="120"/>
      <c r="C23" s="121"/>
      <c r="D23" s="120"/>
      <c r="E23" s="122"/>
      <c r="F23" s="123"/>
    </row>
    <row r="24" spans="1:7" s="2" customFormat="1" hidden="1" x14ac:dyDescent="0.2">
      <c r="A24" s="94"/>
      <c r="B24" s="99"/>
      <c r="C24" s="101"/>
      <c r="D24" s="99"/>
      <c r="E24" s="102"/>
      <c r="F24" s="100"/>
    </row>
    <row r="25" spans="1:7" ht="34.5" customHeight="1" x14ac:dyDescent="0.2">
      <c r="A25" s="109" t="s">
        <v>193</v>
      </c>
      <c r="B25" s="110" t="s">
        <v>194</v>
      </c>
      <c r="C25" s="111">
        <f>C26+C27</f>
        <v>0</v>
      </c>
      <c r="D25" s="112" t="str">
        <f>IF(SUBTOTAL(3,C11:C24)=SUBTOTAL(103,C11:C24),'Summary and sign-off'!$A$48,'Summary and sign-off'!$A$49)</f>
        <v>Check - there are no hidden rows with data</v>
      </c>
      <c r="E25" s="137" t="str">
        <f>IF('Summary and sign-off'!F60='Summary and sign-off'!F54,'Summary and sign-off'!A52,'Summary and sign-off'!A50)</f>
        <v>Check - each entry provides sufficient information</v>
      </c>
      <c r="F25" s="137"/>
      <c r="G25" s="2"/>
    </row>
    <row r="26" spans="1:7" ht="25.5" customHeight="1" x14ac:dyDescent="0.25">
      <c r="A26" s="54"/>
      <c r="B26" s="55" t="s">
        <v>100</v>
      </c>
      <c r="C26" s="56">
        <f>COUNTIF(C11:C24,'Summary and sign-off'!A45)</f>
        <v>0</v>
      </c>
      <c r="D26" s="14"/>
      <c r="E26" s="15"/>
      <c r="F26" s="16"/>
    </row>
    <row r="27" spans="1:7" ht="25.5" customHeight="1" x14ac:dyDescent="0.25">
      <c r="A27" s="54"/>
      <c r="B27" s="55" t="s">
        <v>101</v>
      </c>
      <c r="C27" s="56">
        <f>COUNTIF(C11:C24,'Summary and sign-off'!A46)</f>
        <v>0</v>
      </c>
      <c r="D27" s="14"/>
      <c r="E27" s="15"/>
      <c r="F27" s="16"/>
    </row>
    <row r="28" spans="1:7" x14ac:dyDescent="0.2">
      <c r="A28" s="17"/>
      <c r="B28" s="18"/>
      <c r="C28" s="17"/>
      <c r="D28" s="19"/>
      <c r="E28" s="19"/>
      <c r="F28" s="17"/>
    </row>
    <row r="29" spans="1:7" x14ac:dyDescent="0.2">
      <c r="A29" s="18" t="s">
        <v>183</v>
      </c>
      <c r="B29" s="18"/>
      <c r="C29" s="18"/>
      <c r="D29" s="18"/>
      <c r="E29" s="18"/>
      <c r="F29" s="18"/>
    </row>
    <row r="30" spans="1:7" ht="12.6" customHeight="1" x14ac:dyDescent="0.2">
      <c r="A30" s="20" t="s">
        <v>158</v>
      </c>
      <c r="B30" s="17"/>
      <c r="C30" s="17"/>
      <c r="D30" s="17"/>
      <c r="E30" s="17"/>
    </row>
    <row r="31" spans="1:7" x14ac:dyDescent="0.2">
      <c r="A31" s="20" t="s">
        <v>83</v>
      </c>
      <c r="B31" s="19"/>
      <c r="C31" s="17"/>
      <c r="D31" s="17"/>
      <c r="E31" s="17"/>
      <c r="F31" s="17"/>
    </row>
    <row r="32" spans="1:7" x14ac:dyDescent="0.2">
      <c r="A32" s="20" t="s">
        <v>195</v>
      </c>
      <c r="B32" s="21"/>
      <c r="C32" s="21"/>
      <c r="D32" s="21"/>
      <c r="E32" s="21"/>
      <c r="F32" s="21"/>
    </row>
    <row r="33" spans="1:6" ht="12.75" customHeight="1" x14ac:dyDescent="0.2">
      <c r="A33" s="20" t="s">
        <v>196</v>
      </c>
      <c r="B33" s="17"/>
      <c r="C33" s="17"/>
      <c r="D33" s="17"/>
      <c r="E33" s="17"/>
      <c r="F33" s="17"/>
    </row>
    <row r="34" spans="1:6" ht="12.95" customHeight="1" x14ac:dyDescent="0.2">
      <c r="A34" s="20" t="s">
        <v>197</v>
      </c>
      <c r="B34" s="17"/>
      <c r="C34" s="17"/>
      <c r="D34" s="17"/>
      <c r="E34" s="17"/>
      <c r="F34" s="17"/>
    </row>
    <row r="35" spans="1:6" x14ac:dyDescent="0.2">
      <c r="A35" s="20" t="s">
        <v>198</v>
      </c>
      <c r="C35" s="17"/>
      <c r="D35" s="17"/>
      <c r="E35" s="17"/>
      <c r="F35" s="17"/>
    </row>
    <row r="36" spans="1:6" ht="12.75" customHeight="1" x14ac:dyDescent="0.2">
      <c r="A36" s="20" t="s">
        <v>174</v>
      </c>
      <c r="B36" s="20"/>
      <c r="C36" s="22"/>
      <c r="D36" s="22"/>
      <c r="E36" s="22"/>
      <c r="F36" s="22"/>
    </row>
    <row r="37" spans="1:6" ht="12.75" customHeight="1" x14ac:dyDescent="0.2">
      <c r="A37" s="20"/>
      <c r="B37" s="20"/>
      <c r="C37" s="22"/>
      <c r="D37" s="22"/>
      <c r="E37" s="22"/>
      <c r="F37" s="22"/>
    </row>
    <row r="38" spans="1:6" ht="12.75" hidden="1" customHeight="1" x14ac:dyDescent="0.2">
      <c r="A38" s="20"/>
      <c r="B38" s="20"/>
      <c r="C38" s="22"/>
      <c r="D38" s="22"/>
      <c r="E38" s="22"/>
      <c r="F38" s="22"/>
    </row>
    <row r="41" spans="1:6" hidden="1" x14ac:dyDescent="0.2">
      <c r="A41" s="18"/>
      <c r="B41" s="18"/>
      <c r="C41" s="18"/>
      <c r="D41" s="18"/>
      <c r="E41" s="18"/>
      <c r="F41" s="18"/>
    </row>
    <row r="42" spans="1:6" hidden="1" x14ac:dyDescent="0.2">
      <c r="A42" s="18"/>
      <c r="B42" s="18"/>
      <c r="C42" s="18"/>
      <c r="D42" s="18"/>
      <c r="E42" s="18"/>
      <c r="F42" s="18"/>
    </row>
    <row r="43" spans="1:6" hidden="1" x14ac:dyDescent="0.2">
      <c r="A43" s="18"/>
      <c r="B43" s="18"/>
      <c r="C43" s="18"/>
      <c r="D43" s="18"/>
      <c r="E43" s="18"/>
      <c r="F43" s="18"/>
    </row>
    <row r="44" spans="1:6" hidden="1" x14ac:dyDescent="0.2">
      <c r="A44" s="18"/>
      <c r="B44" s="18"/>
      <c r="C44" s="18"/>
      <c r="D44" s="18"/>
      <c r="E44" s="18"/>
      <c r="F44" s="18"/>
    </row>
    <row r="45" spans="1:6" hidden="1" x14ac:dyDescent="0.2">
      <c r="A45" s="18"/>
      <c r="B45" s="18"/>
      <c r="C45" s="18"/>
      <c r="D45" s="18"/>
      <c r="E45" s="18"/>
      <c r="F45" s="18"/>
    </row>
  </sheetData>
  <sheetProtection sheet="1" formatCells="0" insertRows="0" deleteRows="0"/>
  <dataConsolidate/>
  <mergeCells count="10">
    <mergeCell ref="E25:F25"/>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Header>&amp;C&amp;"Calibri"&amp;10&amp;K000000 IN-CONFIDENCE&amp;1#_x000D_</oddHeader>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xr:uid="{00000000-0002-0000-0500-000002000000}">
          <x14:formula1>
            <xm:f>'Summary and sign-off'!$A$45:$A$46</xm:f>
          </x14:formula1>
          <xm:sqref>C11:C24</xm:sqref>
        </x14:dataValidation>
        <x14:dataValidation type="list" errorStyle="information" operator="greaterThan" allowBlank="1" showInputMessage="1" prompt="Provide specific $ value if possible" xr:uid="{00000000-0002-0000-0500-000003000000}">
          <x14:formula1>
            <xm:f>'Summary and sign-off'!$A$39:$A$44</xm:f>
          </x14:formula1>
          <xm:sqref>E11:E24</xm:sqref>
        </x14:dataValidation>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8bea65f-058c-4606-8a35-6f97418c28a4">INFO-597778459-3319</_dlc_DocId>
    <_dlc_DocIdUrl xmlns="18bea65f-058c-4606-8a35-6f97418c28a4">
      <Url>https://msdgovtnz.sharepoint.com/sites/whaikaha-ORG-MDP-CE/_layouts/15/DocIdRedir.aspx?ID=INFO-597778459-3319</Url>
      <Description>INFO-597778459-3319</Description>
    </_dlc_DocIdUrl>
    <lcf76f155ced4ddcb4097134ff3c332f xmlns="e2b0f649-e6a2-4be8-8305-f88f233d4347">
      <Terms xmlns="http://schemas.microsoft.com/office/infopath/2007/PartnerControls"/>
    </lcf76f155ced4ddcb4097134ff3c332f>
    <TaxCatchAll xmlns="18bea65f-058c-4606-8a35-6f97418c28a4" xsi:nil="true"/>
    <SharedWithUsers xmlns="18bea65f-058c-4606-8a35-6f97418c28a4">
      <UserInfo>
        <DisplayName>SharingLinks.822a2ca2-7e95-43b9-a25b-e6da7ff2ced0.OrganizationView.b9ffadff-da73-4b53-8ef7-a60876e14971</DisplayName>
        <AccountId>87</AccountId>
        <AccountType/>
      </UserInfo>
      <UserInfo>
        <DisplayName>SharingLinks.38350499-24ad-46ad-a83b-57dc1fafd747.Flexible.0e0f92eb-ac9e-40c1-bf60-9c389cbd8655</DisplayName>
        <AccountId>157</AccountId>
        <AccountType/>
      </UserInfo>
      <UserInfo>
        <DisplayName>Thomas Judd</DisplayName>
        <AccountId>31</AccountId>
        <AccountType/>
      </UserInfo>
      <UserInfo>
        <DisplayName>Joanna McLeod</DisplayName>
        <AccountId>165</AccountId>
        <AccountType/>
      </UserInfo>
      <UserInfo>
        <DisplayName>Lesley Holder</DisplayName>
        <AccountId>152</AccountId>
        <AccountType/>
      </UserInfo>
      <UserInfo>
        <DisplayName>Michelle Forrestal</DisplayName>
        <AccountId>151</AccountId>
        <AccountType/>
      </UserInfo>
    </SharedWithUser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MDP Document" ma:contentTypeID="0x010100A4C634B9829F5B4CA6729CA17A9903AF0028D7B5871F29C04199F6F6223692874B" ma:contentTypeVersion="16" ma:contentTypeDescription="Accommodates MDP specific document metadata" ma:contentTypeScope="" ma:versionID="f25e7cda5a3dfc621b62f028671fa972">
  <xsd:schema xmlns:xsd="http://www.w3.org/2001/XMLSchema" xmlns:xs="http://www.w3.org/2001/XMLSchema" xmlns:p="http://schemas.microsoft.com/office/2006/metadata/properties" xmlns:ns2="18bea65f-058c-4606-8a35-6f97418c28a4" xmlns:ns3="e2b0f649-e6a2-4be8-8305-f88f233d4347" targetNamespace="http://schemas.microsoft.com/office/2006/metadata/properties" ma:root="true" ma:fieldsID="af7602244b9a2917ed3a2c776a167fa6" ns2:_="" ns3:_="">
    <xsd:import namespace="18bea65f-058c-4606-8a35-6f97418c28a4"/>
    <xsd:import namespace="e2b0f649-e6a2-4be8-8305-f88f233d4347"/>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2:SharedWithUsers" minOccurs="0"/>
                <xsd:element ref="ns2:SharedWithDetails"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bea65f-058c-4606-8a35-6f97418c28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13509c9e-2f86-4871-a2e8-8e194c30954f}" ma:internalName="TaxCatchAll" ma:showField="CatchAllData" ma:web="18bea65f-058c-4606-8a35-6f97418c28a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b0f649-e6a2-4be8-8305-f88f233d434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5349594-bd3e-4347-a84f-2427756b12f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http://schemas.openxmlformats.org/package/2006/metadata/core-properties"/>
    <ds:schemaRef ds:uri="e2b0f649-e6a2-4be8-8305-f88f233d4347"/>
    <ds:schemaRef ds:uri="http://purl.org/dc/term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18bea65f-058c-4606-8a35-6f97418c28a4"/>
    <ds:schemaRef ds:uri="http://purl.org/dc/dcmitype/"/>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04CD988F-25BE-45C5-B7E9-432EDD6ACC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bea65f-058c-4606-8a35-6f97418c28a4"/>
    <ds:schemaRef ds:uri="e2b0f649-e6a2-4be8-8305-f88f233d43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Joanna McLeod</cp:lastModifiedBy>
  <cp:revision/>
  <dcterms:created xsi:type="dcterms:W3CDTF">2010-10-17T20:59:02Z</dcterms:created>
  <dcterms:modified xsi:type="dcterms:W3CDTF">2023-08-08T04:48:05Z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0x010100A4C634B9829F5B4CA6729CA17A9903AF0028D7B5871F29C04199F6F6223692874B</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7d0a660e-d991-4123-b4dd-a1b47eca801e</vt:lpwstr>
  </property>
  <property fmtid="{D5CDD505-2E9C-101B-9397-08002B2CF9AE}" pid="10" name="SharedWithUsers">
    <vt:lpwstr>87;#Ken Smart;#157;#Nehalkumar patel</vt:lpwstr>
  </property>
  <property fmtid="{D5CDD505-2E9C-101B-9397-08002B2CF9AE}" pid="11" name="MediaServiceImageTags">
    <vt:lpwstr/>
  </property>
  <property fmtid="{D5CDD505-2E9C-101B-9397-08002B2CF9AE}" pid="12" name="MSIP_Label_f43e46a9-9901-46e9-bfae-bb6189d4cb66_Enabled">
    <vt:lpwstr>true</vt:lpwstr>
  </property>
  <property fmtid="{D5CDD505-2E9C-101B-9397-08002B2CF9AE}" pid="13" name="MSIP_Label_f43e46a9-9901-46e9-bfae-bb6189d4cb66_SetDate">
    <vt:lpwstr>2023-07-25T03:15:12Z</vt:lpwstr>
  </property>
  <property fmtid="{D5CDD505-2E9C-101B-9397-08002B2CF9AE}" pid="14" name="MSIP_Label_f43e46a9-9901-46e9-bfae-bb6189d4cb66_Method">
    <vt:lpwstr>Standard</vt:lpwstr>
  </property>
  <property fmtid="{D5CDD505-2E9C-101B-9397-08002B2CF9AE}" pid="15" name="MSIP_Label_f43e46a9-9901-46e9-bfae-bb6189d4cb66_Name">
    <vt:lpwstr>In-confidence</vt:lpwstr>
  </property>
  <property fmtid="{D5CDD505-2E9C-101B-9397-08002B2CF9AE}" pid="16" name="MSIP_Label_f43e46a9-9901-46e9-bfae-bb6189d4cb66_SiteId">
    <vt:lpwstr>e40c4f52-99bd-4d4f-bf7e-d001a2ca6556</vt:lpwstr>
  </property>
  <property fmtid="{D5CDD505-2E9C-101B-9397-08002B2CF9AE}" pid="17" name="MSIP_Label_f43e46a9-9901-46e9-bfae-bb6189d4cb66_ActionId">
    <vt:lpwstr>5d99078f-8a08-4955-97df-b19fed9ca0d4</vt:lpwstr>
  </property>
  <property fmtid="{D5CDD505-2E9C-101B-9397-08002B2CF9AE}" pid="18" name="MSIP_Label_f43e46a9-9901-46e9-bfae-bb6189d4cb66_ContentBits">
    <vt:lpwstr>1</vt:lpwstr>
  </property>
</Properties>
</file>